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3\Desktop\Ekonomski 2015\- - - - - LJETO 2023\- Rezultati - Avgust - Septembar 2023\"/>
    </mc:Choice>
  </mc:AlternateContent>
  <bookViews>
    <workbookView xWindow="0" yWindow="0" windowWidth="28800" windowHeight="11730"/>
  </bookViews>
  <sheets>
    <sheet name="DA Ekonomija firme - PG" sheetId="1" r:id="rId1"/>
  </sheets>
  <definedNames>
    <definedName name="_xlnm.Print_Titles" localSheetId="0">'DA Ekonomija firme - PG'!$1:$1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7" i="1" l="1"/>
  <c r="L71" i="1" l="1"/>
  <c r="L24" i="1"/>
  <c r="L135" i="1"/>
  <c r="L55" i="1"/>
  <c r="L88" i="1"/>
  <c r="L125" i="1"/>
  <c r="L110" i="1"/>
  <c r="L38" i="1"/>
  <c r="N12" i="1" l="1"/>
  <c r="L12" i="1"/>
  <c r="L59" i="1"/>
  <c r="N74" i="1"/>
  <c r="L74" i="1"/>
  <c r="N37" i="1"/>
  <c r="L37" i="1"/>
  <c r="N118" i="1"/>
  <c r="L118" i="1"/>
  <c r="N55" i="1"/>
  <c r="N135" i="1"/>
  <c r="N24" i="1"/>
  <c r="N47" i="1"/>
  <c r="N44" i="1"/>
  <c r="L44" i="1"/>
  <c r="G147" i="1"/>
  <c r="E147" i="1"/>
  <c r="G146" i="1"/>
  <c r="E146" i="1"/>
  <c r="G145" i="1"/>
  <c r="E145" i="1"/>
  <c r="G144" i="1"/>
  <c r="E144" i="1"/>
  <c r="G143" i="1"/>
  <c r="E143" i="1"/>
  <c r="G142" i="1"/>
  <c r="E142" i="1"/>
  <c r="G141" i="1"/>
  <c r="E141" i="1"/>
  <c r="G140" i="1"/>
  <c r="E140" i="1"/>
  <c r="G139" i="1"/>
  <c r="E139" i="1"/>
  <c r="G138" i="1"/>
  <c r="E138" i="1"/>
  <c r="G137" i="1"/>
  <c r="E137" i="1"/>
  <c r="G136" i="1"/>
  <c r="E136" i="1"/>
  <c r="G135" i="1"/>
  <c r="E135" i="1"/>
  <c r="G134" i="1"/>
  <c r="E134" i="1"/>
  <c r="G133" i="1"/>
  <c r="E133" i="1"/>
  <c r="G132" i="1"/>
  <c r="E132" i="1"/>
  <c r="G131" i="1"/>
  <c r="E131" i="1"/>
  <c r="G130" i="1"/>
  <c r="E130" i="1"/>
  <c r="G129" i="1"/>
  <c r="E129" i="1"/>
  <c r="G128" i="1"/>
  <c r="E128" i="1"/>
  <c r="G127" i="1"/>
  <c r="E127" i="1"/>
  <c r="G126" i="1"/>
  <c r="E126" i="1"/>
  <c r="G125" i="1"/>
  <c r="E125" i="1"/>
  <c r="G124" i="1"/>
  <c r="E124" i="1"/>
  <c r="G123" i="1"/>
  <c r="E123" i="1"/>
  <c r="G122" i="1"/>
  <c r="E122" i="1"/>
  <c r="G121" i="1"/>
  <c r="E121" i="1"/>
  <c r="G120" i="1"/>
  <c r="E120" i="1"/>
  <c r="G119" i="1"/>
  <c r="E119" i="1"/>
  <c r="G118" i="1"/>
  <c r="E118" i="1"/>
  <c r="G117" i="1"/>
  <c r="E117" i="1"/>
  <c r="G116" i="1"/>
  <c r="E116" i="1"/>
  <c r="G115" i="1"/>
  <c r="E115" i="1"/>
  <c r="G114" i="1"/>
  <c r="E114" i="1"/>
  <c r="G113" i="1"/>
  <c r="E113" i="1"/>
  <c r="G112" i="1"/>
  <c r="E112" i="1"/>
  <c r="G111" i="1"/>
  <c r="E111" i="1"/>
  <c r="G110" i="1"/>
  <c r="E110" i="1"/>
  <c r="G109" i="1"/>
  <c r="E109" i="1"/>
  <c r="G108" i="1"/>
  <c r="E108" i="1"/>
  <c r="G107" i="1"/>
  <c r="E107" i="1"/>
  <c r="G106" i="1"/>
  <c r="E106" i="1"/>
  <c r="G105" i="1"/>
  <c r="E105" i="1"/>
  <c r="G104" i="1"/>
  <c r="E104" i="1"/>
  <c r="G103" i="1"/>
  <c r="E103" i="1"/>
  <c r="G102" i="1"/>
  <c r="E102" i="1"/>
  <c r="G101" i="1"/>
  <c r="E101" i="1"/>
  <c r="G100" i="1"/>
  <c r="E100" i="1"/>
  <c r="G99" i="1"/>
  <c r="E99" i="1"/>
  <c r="G98" i="1"/>
  <c r="E98" i="1"/>
  <c r="G97" i="1"/>
  <c r="E97" i="1"/>
  <c r="G96" i="1"/>
  <c r="E96" i="1"/>
  <c r="G95" i="1"/>
  <c r="E95" i="1"/>
  <c r="G94" i="1"/>
  <c r="E94" i="1"/>
  <c r="G93" i="1"/>
  <c r="E93" i="1"/>
  <c r="G92" i="1"/>
  <c r="E92" i="1"/>
  <c r="G91" i="1"/>
  <c r="E91" i="1"/>
  <c r="G90" i="1"/>
  <c r="E90" i="1"/>
  <c r="G89" i="1"/>
  <c r="E89" i="1"/>
  <c r="G88" i="1"/>
  <c r="E88" i="1"/>
  <c r="G87" i="1"/>
  <c r="E87" i="1"/>
  <c r="G86" i="1"/>
  <c r="E86" i="1"/>
  <c r="G85" i="1"/>
  <c r="E85" i="1"/>
  <c r="H85" i="1" s="1"/>
  <c r="N85" i="1" s="1"/>
  <c r="G84" i="1"/>
  <c r="H84" i="1" s="1"/>
  <c r="N84" i="1" s="1"/>
  <c r="E84" i="1"/>
  <c r="H83" i="1"/>
  <c r="N83" i="1" s="1"/>
  <c r="G83" i="1"/>
  <c r="E83" i="1"/>
  <c r="G82" i="1"/>
  <c r="E82" i="1"/>
  <c r="H82" i="1" s="1"/>
  <c r="N82" i="1" s="1"/>
  <c r="G81" i="1"/>
  <c r="E81" i="1"/>
  <c r="H81" i="1" s="1"/>
  <c r="N81" i="1" s="1"/>
  <c r="H80" i="1"/>
  <c r="N80" i="1" s="1"/>
  <c r="G80" i="1"/>
  <c r="E80" i="1"/>
  <c r="G79" i="1"/>
  <c r="E79" i="1"/>
  <c r="G78" i="1"/>
  <c r="E78" i="1"/>
  <c r="H77" i="1"/>
  <c r="N77" i="1" s="1"/>
  <c r="G77" i="1"/>
  <c r="E77" i="1"/>
  <c r="G76" i="1"/>
  <c r="H76" i="1" s="1"/>
  <c r="N76" i="1" s="1"/>
  <c r="E76" i="1"/>
  <c r="G75" i="1"/>
  <c r="E75" i="1"/>
  <c r="H75" i="1" s="1"/>
  <c r="N75" i="1" s="1"/>
  <c r="G74" i="1"/>
  <c r="E74" i="1"/>
  <c r="H74" i="1" s="1"/>
  <c r="H73" i="1"/>
  <c r="N73" i="1" s="1"/>
  <c r="G73" i="1"/>
  <c r="E73" i="1"/>
  <c r="H72" i="1"/>
  <c r="N72" i="1" s="1"/>
  <c r="G72" i="1"/>
  <c r="E72" i="1"/>
  <c r="G71" i="1"/>
  <c r="E71" i="1"/>
  <c r="H71" i="1" s="1"/>
  <c r="G70" i="1"/>
  <c r="E70" i="1"/>
  <c r="G69" i="1"/>
  <c r="E69" i="1"/>
  <c r="H69" i="1" s="1"/>
  <c r="N69" i="1" s="1"/>
  <c r="G68" i="1"/>
  <c r="H68" i="1" s="1"/>
  <c r="N68" i="1" s="1"/>
  <c r="E68" i="1"/>
  <c r="H67" i="1"/>
  <c r="N67" i="1" s="1"/>
  <c r="G67" i="1"/>
  <c r="E67" i="1"/>
  <c r="G66" i="1"/>
  <c r="E66" i="1"/>
  <c r="H66" i="1" s="1"/>
  <c r="N66" i="1" s="1"/>
  <c r="G65" i="1"/>
  <c r="E65" i="1"/>
  <c r="H65" i="1" s="1"/>
  <c r="N65" i="1" s="1"/>
  <c r="H64" i="1"/>
  <c r="N64" i="1" s="1"/>
  <c r="G64" i="1"/>
  <c r="E64" i="1"/>
  <c r="G63" i="1"/>
  <c r="H63" i="1" s="1"/>
  <c r="N63" i="1" s="1"/>
  <c r="E63" i="1"/>
  <c r="G62" i="1"/>
  <c r="E62" i="1"/>
  <c r="H62" i="1" s="1"/>
  <c r="N62" i="1" s="1"/>
  <c r="G61" i="1"/>
  <c r="E61" i="1"/>
  <c r="H61" i="1" s="1"/>
  <c r="N61" i="1" s="1"/>
  <c r="H60" i="1"/>
  <c r="N60" i="1" s="1"/>
  <c r="G60" i="1"/>
  <c r="E60" i="1"/>
  <c r="G59" i="1"/>
  <c r="H59" i="1" s="1"/>
  <c r="N59" i="1" s="1"/>
  <c r="E59" i="1"/>
  <c r="G58" i="1"/>
  <c r="E58" i="1"/>
  <c r="H58" i="1" s="1"/>
  <c r="N58" i="1" s="1"/>
  <c r="G57" i="1"/>
  <c r="E57" i="1"/>
  <c r="H57" i="1" s="1"/>
  <c r="N57" i="1" s="1"/>
  <c r="H56" i="1"/>
  <c r="N56" i="1" s="1"/>
  <c r="G56" i="1"/>
  <c r="E56" i="1"/>
  <c r="G55" i="1"/>
  <c r="H55" i="1" s="1"/>
  <c r="E55" i="1"/>
  <c r="G54" i="1"/>
  <c r="E54" i="1"/>
  <c r="H54" i="1" s="1"/>
  <c r="N54" i="1" s="1"/>
  <c r="G53" i="1"/>
  <c r="E53" i="1"/>
  <c r="H53" i="1" s="1"/>
  <c r="N53" i="1" s="1"/>
  <c r="H52" i="1"/>
  <c r="N52" i="1" s="1"/>
  <c r="G52" i="1"/>
  <c r="E52" i="1"/>
  <c r="G51" i="1"/>
  <c r="H51" i="1" s="1"/>
  <c r="N51" i="1" s="1"/>
  <c r="E51" i="1"/>
  <c r="G50" i="1"/>
  <c r="E50" i="1"/>
  <c r="H50" i="1" s="1"/>
  <c r="N50" i="1" s="1"/>
  <c r="G49" i="1"/>
  <c r="E49" i="1"/>
  <c r="H49" i="1" s="1"/>
  <c r="N49" i="1" s="1"/>
  <c r="H48" i="1"/>
  <c r="N48" i="1" s="1"/>
  <c r="G48" i="1"/>
  <c r="E48" i="1"/>
  <c r="G47" i="1"/>
  <c r="H47" i="1" s="1"/>
  <c r="E47" i="1"/>
  <c r="G46" i="1"/>
  <c r="E46" i="1"/>
  <c r="H46" i="1" s="1"/>
  <c r="N46" i="1" s="1"/>
  <c r="G45" i="1"/>
  <c r="E45" i="1"/>
  <c r="H45" i="1" s="1"/>
  <c r="N45" i="1" s="1"/>
  <c r="H44" i="1"/>
  <c r="G44" i="1"/>
  <c r="E44" i="1"/>
  <c r="G43" i="1"/>
  <c r="H43" i="1" s="1"/>
  <c r="N43" i="1" s="1"/>
  <c r="E43" i="1"/>
  <c r="G42" i="1"/>
  <c r="E42" i="1"/>
  <c r="H42" i="1" s="1"/>
  <c r="N42" i="1" s="1"/>
  <c r="G41" i="1"/>
  <c r="E41" i="1"/>
  <c r="H41" i="1" s="1"/>
  <c r="N41" i="1" s="1"/>
  <c r="H40" i="1"/>
  <c r="N40" i="1" s="1"/>
  <c r="G40" i="1"/>
  <c r="E40" i="1"/>
  <c r="G39" i="1"/>
  <c r="H39" i="1" s="1"/>
  <c r="N39" i="1" s="1"/>
  <c r="E39" i="1"/>
  <c r="G38" i="1"/>
  <c r="E38" i="1"/>
  <c r="H38" i="1" s="1"/>
  <c r="G37" i="1"/>
  <c r="E37" i="1"/>
  <c r="H37" i="1" s="1"/>
  <c r="H36" i="1"/>
  <c r="N36" i="1" s="1"/>
  <c r="G36" i="1"/>
  <c r="E36" i="1"/>
  <c r="G35" i="1"/>
  <c r="H35" i="1" s="1"/>
  <c r="N35" i="1" s="1"/>
  <c r="E35" i="1"/>
  <c r="G34" i="1"/>
  <c r="E34" i="1"/>
  <c r="H34" i="1" s="1"/>
  <c r="N34" i="1" s="1"/>
  <c r="G33" i="1"/>
  <c r="E33" i="1"/>
  <c r="H33" i="1" s="1"/>
  <c r="N33" i="1" s="1"/>
  <c r="H32" i="1"/>
  <c r="N32" i="1" s="1"/>
  <c r="G32" i="1"/>
  <c r="E32" i="1"/>
  <c r="G31" i="1"/>
  <c r="H31" i="1" s="1"/>
  <c r="N31" i="1" s="1"/>
  <c r="E31" i="1"/>
  <c r="G30" i="1"/>
  <c r="E30" i="1"/>
  <c r="H30" i="1" s="1"/>
  <c r="N30" i="1" s="1"/>
  <c r="G29" i="1"/>
  <c r="E29" i="1"/>
  <c r="H29" i="1" s="1"/>
  <c r="N29" i="1" s="1"/>
  <c r="H28" i="1"/>
  <c r="N28" i="1" s="1"/>
  <c r="G28" i="1"/>
  <c r="E28" i="1"/>
  <c r="G27" i="1"/>
  <c r="H27" i="1" s="1"/>
  <c r="N27" i="1" s="1"/>
  <c r="E27" i="1"/>
  <c r="G26" i="1"/>
  <c r="E26" i="1"/>
  <c r="H26" i="1" s="1"/>
  <c r="N26" i="1" s="1"/>
  <c r="G25" i="1"/>
  <c r="E25" i="1"/>
  <c r="H25" i="1" s="1"/>
  <c r="N25" i="1" s="1"/>
  <c r="H24" i="1"/>
  <c r="G24" i="1"/>
  <c r="E24" i="1"/>
  <c r="G23" i="1"/>
  <c r="H23" i="1" s="1"/>
  <c r="N23" i="1" s="1"/>
  <c r="E23" i="1"/>
  <c r="G22" i="1"/>
  <c r="E22" i="1"/>
  <c r="H22" i="1" s="1"/>
  <c r="N22" i="1" s="1"/>
  <c r="G21" i="1"/>
  <c r="E21" i="1"/>
  <c r="H21" i="1" s="1"/>
  <c r="N21" i="1" s="1"/>
  <c r="H20" i="1"/>
  <c r="N20" i="1" s="1"/>
  <c r="G20" i="1"/>
  <c r="E20" i="1"/>
  <c r="G19" i="1"/>
  <c r="H19" i="1" s="1"/>
  <c r="N19" i="1" s="1"/>
  <c r="E19" i="1"/>
  <c r="G18" i="1"/>
  <c r="E18" i="1"/>
  <c r="H18" i="1" s="1"/>
  <c r="N18" i="1" s="1"/>
  <c r="G17" i="1"/>
  <c r="E17" i="1"/>
  <c r="H17" i="1" s="1"/>
  <c r="N17" i="1" s="1"/>
  <c r="H16" i="1"/>
  <c r="N16" i="1" s="1"/>
  <c r="G16" i="1"/>
  <c r="E16" i="1"/>
  <c r="G15" i="1"/>
  <c r="H15" i="1" s="1"/>
  <c r="N15" i="1" s="1"/>
  <c r="E15" i="1"/>
  <c r="G14" i="1"/>
  <c r="E14" i="1"/>
  <c r="H14" i="1" s="1"/>
  <c r="N14" i="1" s="1"/>
  <c r="G13" i="1"/>
  <c r="E13" i="1"/>
  <c r="H13" i="1" s="1"/>
  <c r="N13" i="1" s="1"/>
  <c r="G12" i="1"/>
  <c r="E12" i="1"/>
  <c r="H12" i="1" s="1"/>
  <c r="G11" i="1"/>
  <c r="E11" i="1"/>
  <c r="H11" i="1" s="1"/>
  <c r="N11" i="1" s="1"/>
  <c r="G10" i="1"/>
  <c r="E10" i="1"/>
  <c r="H10" i="1" s="1"/>
  <c r="N10" i="1" s="1"/>
  <c r="G9" i="1"/>
  <c r="E9" i="1"/>
  <c r="H9" i="1" s="1"/>
  <c r="N9" i="1" s="1"/>
  <c r="G8" i="1"/>
  <c r="E8" i="1"/>
  <c r="H8" i="1" s="1"/>
  <c r="N8" i="1" s="1"/>
  <c r="G7" i="1"/>
  <c r="E7" i="1"/>
  <c r="H7" i="1" s="1"/>
  <c r="N7" i="1" s="1"/>
  <c r="G6" i="1"/>
  <c r="E6" i="1"/>
  <c r="H6" i="1" s="1"/>
  <c r="N6" i="1" s="1"/>
  <c r="G5" i="1"/>
  <c r="E5" i="1"/>
  <c r="H5" i="1" s="1"/>
  <c r="N5" i="1" s="1"/>
  <c r="H4" i="1"/>
  <c r="N4" i="1" s="1"/>
  <c r="G4" i="1"/>
  <c r="E4" i="1"/>
  <c r="G3" i="1"/>
  <c r="H3" i="1" s="1"/>
  <c r="N3" i="1" s="1"/>
  <c r="E3" i="1"/>
  <c r="G2" i="1"/>
  <c r="E2" i="1"/>
  <c r="H2" i="1" s="1"/>
  <c r="N2" i="1" s="1"/>
  <c r="H79" i="1" l="1"/>
  <c r="N79" i="1" s="1"/>
  <c r="H70" i="1"/>
  <c r="N70" i="1" s="1"/>
  <c r="H86" i="1"/>
  <c r="N86" i="1" s="1"/>
  <c r="H88" i="1"/>
  <c r="N88" i="1" s="1"/>
  <c r="H90" i="1"/>
  <c r="N90" i="1" s="1"/>
  <c r="H92" i="1"/>
  <c r="N92" i="1" s="1"/>
  <c r="H94" i="1"/>
  <c r="N94" i="1" s="1"/>
  <c r="H96" i="1"/>
  <c r="N96" i="1" s="1"/>
  <c r="H98" i="1"/>
  <c r="N98" i="1" s="1"/>
  <c r="H100" i="1"/>
  <c r="N100" i="1" s="1"/>
  <c r="H102" i="1"/>
  <c r="N102" i="1" s="1"/>
  <c r="H104" i="1"/>
  <c r="N104" i="1" s="1"/>
  <c r="H106" i="1"/>
  <c r="N106" i="1" s="1"/>
  <c r="H108" i="1"/>
  <c r="N108" i="1" s="1"/>
  <c r="H110" i="1"/>
  <c r="N110" i="1" s="1"/>
  <c r="H112" i="1"/>
  <c r="N112" i="1" s="1"/>
  <c r="H114" i="1"/>
  <c r="N114" i="1" s="1"/>
  <c r="H116" i="1"/>
  <c r="N116" i="1" s="1"/>
  <c r="H118" i="1"/>
  <c r="H120" i="1"/>
  <c r="N120" i="1" s="1"/>
  <c r="H122" i="1"/>
  <c r="N122" i="1" s="1"/>
  <c r="H124" i="1"/>
  <c r="N124" i="1" s="1"/>
  <c r="H126" i="1"/>
  <c r="N126" i="1" s="1"/>
  <c r="H128" i="1"/>
  <c r="N128" i="1" s="1"/>
  <c r="H130" i="1"/>
  <c r="N130" i="1" s="1"/>
  <c r="H132" i="1"/>
  <c r="N132" i="1" s="1"/>
  <c r="H134" i="1"/>
  <c r="N134" i="1" s="1"/>
  <c r="H136" i="1"/>
  <c r="N136" i="1" s="1"/>
  <c r="H138" i="1"/>
  <c r="N138" i="1" s="1"/>
  <c r="H140" i="1"/>
  <c r="N140" i="1" s="1"/>
  <c r="H142" i="1"/>
  <c r="N142" i="1" s="1"/>
  <c r="H144" i="1"/>
  <c r="N144" i="1" s="1"/>
  <c r="H146" i="1"/>
  <c r="N146" i="1" s="1"/>
  <c r="H78" i="1"/>
  <c r="N78" i="1" s="1"/>
  <c r="H87" i="1"/>
  <c r="N87" i="1" s="1"/>
  <c r="H89" i="1"/>
  <c r="N89" i="1" s="1"/>
  <c r="H91" i="1"/>
  <c r="N91" i="1" s="1"/>
  <c r="H93" i="1"/>
  <c r="N93" i="1" s="1"/>
  <c r="H95" i="1"/>
  <c r="N95" i="1" s="1"/>
  <c r="H97" i="1"/>
  <c r="N97" i="1" s="1"/>
  <c r="H99" i="1"/>
  <c r="N99" i="1" s="1"/>
  <c r="H101" i="1"/>
  <c r="N101" i="1" s="1"/>
  <c r="H103" i="1"/>
  <c r="N103" i="1" s="1"/>
  <c r="H105" i="1"/>
  <c r="N105" i="1" s="1"/>
  <c r="H107" i="1"/>
  <c r="N107" i="1" s="1"/>
  <c r="H109" i="1"/>
  <c r="N109" i="1" s="1"/>
  <c r="H111" i="1"/>
  <c r="N111" i="1" s="1"/>
  <c r="H113" i="1"/>
  <c r="N113" i="1" s="1"/>
  <c r="H115" i="1"/>
  <c r="N115" i="1" s="1"/>
  <c r="H117" i="1"/>
  <c r="N117" i="1" s="1"/>
  <c r="H119" i="1"/>
  <c r="N119" i="1" s="1"/>
  <c r="H121" i="1"/>
  <c r="N121" i="1" s="1"/>
  <c r="H123" i="1"/>
  <c r="N123" i="1" s="1"/>
  <c r="H125" i="1"/>
  <c r="H127" i="1"/>
  <c r="N127" i="1" s="1"/>
  <c r="H129" i="1"/>
  <c r="N129" i="1" s="1"/>
  <c r="H131" i="1"/>
  <c r="N131" i="1" s="1"/>
  <c r="H133" i="1"/>
  <c r="N133" i="1" s="1"/>
  <c r="H135" i="1"/>
  <c r="H137" i="1"/>
  <c r="N137" i="1" s="1"/>
  <c r="H139" i="1"/>
  <c r="N139" i="1" s="1"/>
  <c r="H141" i="1"/>
  <c r="N141" i="1" s="1"/>
  <c r="H143" i="1"/>
  <c r="N143" i="1" s="1"/>
  <c r="H145" i="1"/>
  <c r="N145" i="1" s="1"/>
  <c r="H147" i="1"/>
  <c r="N147" i="1" s="1"/>
</calcChain>
</file>

<file path=xl/sharedStrings.xml><?xml version="1.0" encoding="utf-8"?>
<sst xmlns="http://schemas.openxmlformats.org/spreadsheetml/2006/main" count="323" uniqueCount="308">
  <si>
    <t>Red. br.</t>
  </si>
  <si>
    <t>Br. indeksa</t>
  </si>
  <si>
    <t>Prezime i ime</t>
  </si>
  <si>
    <t>K1</t>
  </si>
  <si>
    <t>Prvi kolokvijum
(0-50 bodova)</t>
  </si>
  <si>
    <t>PK1</t>
  </si>
  <si>
    <t>Popravni prvi kolokvijum
(0-50 bodova)</t>
  </si>
  <si>
    <t>Važeći rezultat prvog kolokvijuma
(0-50 bodova)</t>
  </si>
  <si>
    <t>AS</t>
  </si>
  <si>
    <t>Aktivnost
(0-10 bodova)</t>
  </si>
  <si>
    <t>Završni ispit
(0-40 bodova)</t>
  </si>
  <si>
    <t>UKUPNO</t>
  </si>
  <si>
    <t>Ocjena</t>
  </si>
  <si>
    <t>1 / 22</t>
  </si>
  <si>
    <t>Ciko Marica</t>
  </si>
  <si>
    <t>O1</t>
  </si>
  <si>
    <t>2 / 22</t>
  </si>
  <si>
    <t>Mugoša Maja</t>
  </si>
  <si>
    <t>3 / 22</t>
  </si>
  <si>
    <t>Odža Marija</t>
  </si>
  <si>
    <t>4 / 22</t>
  </si>
  <si>
    <t>Marjanović Martin</t>
  </si>
  <si>
    <t>5 / 22</t>
  </si>
  <si>
    <t>Koprivica Anđela</t>
  </si>
  <si>
    <t>6 / 22</t>
  </si>
  <si>
    <t>Dajković Balša</t>
  </si>
  <si>
    <t>7 / 22</t>
  </si>
  <si>
    <t>Labudović Iva</t>
  </si>
  <si>
    <t>8 / 22</t>
  </si>
  <si>
    <t>Aković Dejana</t>
  </si>
  <si>
    <t>9 / 22</t>
  </si>
  <si>
    <t>Davidović Jovana</t>
  </si>
  <si>
    <t>11 / 22</t>
  </si>
  <si>
    <t>Raičević Katarina</t>
  </si>
  <si>
    <t>12 / 22</t>
  </si>
  <si>
    <t>Begović Marija</t>
  </si>
  <si>
    <t>13 / 22</t>
  </si>
  <si>
    <t>Barić Lea</t>
  </si>
  <si>
    <t>14 / 22</t>
  </si>
  <si>
    <t>Kljajević Ana</t>
  </si>
  <si>
    <t>15 / 22</t>
  </si>
  <si>
    <t>Jovović Matija</t>
  </si>
  <si>
    <t>16 / 22</t>
  </si>
  <si>
    <t>Ćorović Srđana</t>
  </si>
  <si>
    <t>17 / 22</t>
  </si>
  <si>
    <t>Ajdarpašić Elida</t>
  </si>
  <si>
    <t>18 / 22</t>
  </si>
  <si>
    <t>Durković Uroš</t>
  </si>
  <si>
    <t>19 / 22</t>
  </si>
  <si>
    <t>Kruščić Ðorđe</t>
  </si>
  <si>
    <t>20 / 22</t>
  </si>
  <si>
    <t>Milošević Ana</t>
  </si>
  <si>
    <t>21 / 22</t>
  </si>
  <si>
    <t>Hodžić Lejla</t>
  </si>
  <si>
    <t>22 / 22</t>
  </si>
  <si>
    <t>Bakić Anastasija</t>
  </si>
  <si>
    <t>23 / 22</t>
  </si>
  <si>
    <t>Ðikanović Nikolina</t>
  </si>
  <si>
    <t>24 / 22</t>
  </si>
  <si>
    <t>Šćepanović Martina</t>
  </si>
  <si>
    <t>25 / 22</t>
  </si>
  <si>
    <t>Šuković Vladimir</t>
  </si>
  <si>
    <t>26 / 22</t>
  </si>
  <si>
    <t>Murić Šejla</t>
  </si>
  <si>
    <t>27 / 22</t>
  </si>
  <si>
    <t>Nikčević Vasilije</t>
  </si>
  <si>
    <t>28 / 22</t>
  </si>
  <si>
    <t>Adrović Lidija</t>
  </si>
  <si>
    <t>29 / 22</t>
  </si>
  <si>
    <t>Kuhinja Adelisa</t>
  </si>
  <si>
    <t>30 / 22</t>
  </si>
  <si>
    <t>Dragaš Marjan</t>
  </si>
  <si>
    <t>31 / 22</t>
  </si>
  <si>
    <t>Janjević Andrija</t>
  </si>
  <si>
    <t>32 / 22</t>
  </si>
  <si>
    <t>Bigović Nikola</t>
  </si>
  <si>
    <t>33 / 22</t>
  </si>
  <si>
    <t>Marljukić Milica</t>
  </si>
  <si>
    <t>34 / 22</t>
  </si>
  <si>
    <t>Ðapić Bojan</t>
  </si>
  <si>
    <t>35 / 22</t>
  </si>
  <si>
    <t>Ivanović Aleksandar</t>
  </si>
  <si>
    <t>36 / 22</t>
  </si>
  <si>
    <t>Jovanović Nikoleta</t>
  </si>
  <si>
    <t>37 / 22</t>
  </si>
  <si>
    <t>Nurković Harijeta</t>
  </si>
  <si>
    <t>38 / 22</t>
  </si>
  <si>
    <t>Nurković Ajla</t>
  </si>
  <si>
    <t>39 / 22</t>
  </si>
  <si>
    <t>Dragoslavić Vuk</t>
  </si>
  <si>
    <t>40 / 22</t>
  </si>
  <si>
    <t>Kljajić Bogdan</t>
  </si>
  <si>
    <t>41 / 22</t>
  </si>
  <si>
    <t>Bralić Emira</t>
  </si>
  <si>
    <t>42 / 22</t>
  </si>
  <si>
    <t>Vidaković Milena</t>
  </si>
  <si>
    <t>43 / 22</t>
  </si>
  <si>
    <t>Nikolić Vidak</t>
  </si>
  <si>
    <t>44 / 22</t>
  </si>
  <si>
    <t>Bojčić Milica</t>
  </si>
  <si>
    <t>45 / 22</t>
  </si>
  <si>
    <t>Šćekić Sandra</t>
  </si>
  <si>
    <t>46 / 22</t>
  </si>
  <si>
    <t>Šćekić Anja</t>
  </si>
  <si>
    <t>47 / 22</t>
  </si>
  <si>
    <t>Kaljević Teodora</t>
  </si>
  <si>
    <t>48 / 22</t>
  </si>
  <si>
    <t>Dacić Maida</t>
  </si>
  <si>
    <t>49 / 22</t>
  </si>
  <si>
    <t>Lekić Anastasija</t>
  </si>
  <si>
    <t>50 / 22</t>
  </si>
  <si>
    <t>Stožinić Jovana</t>
  </si>
  <si>
    <t>51 / 22</t>
  </si>
  <si>
    <t>Rabrenović Radovan</t>
  </si>
  <si>
    <t>52 / 22</t>
  </si>
  <si>
    <t>Veljić Jovana</t>
  </si>
  <si>
    <t>53 / 22</t>
  </si>
  <si>
    <t>Lukić Marija</t>
  </si>
  <si>
    <t>54 / 22</t>
  </si>
  <si>
    <t>Andrijašević Marija</t>
  </si>
  <si>
    <t>55 / 22</t>
  </si>
  <si>
    <t>Ivanović Vučić</t>
  </si>
  <si>
    <t>56 / 22</t>
  </si>
  <si>
    <t>Nikolić Nikola</t>
  </si>
  <si>
    <t>57 / 22</t>
  </si>
  <si>
    <t>Lađić Irena</t>
  </si>
  <si>
    <t>58 / 22</t>
  </si>
  <si>
    <t>Frljučkić Elma</t>
  </si>
  <si>
    <t>59 / 22</t>
  </si>
  <si>
    <t>Hodža Samel</t>
  </si>
  <si>
    <t>60 / 22</t>
  </si>
  <si>
    <t>Popović Ana</t>
  </si>
  <si>
    <t>61 / 22</t>
  </si>
  <si>
    <t>Bogdanović Lana</t>
  </si>
  <si>
    <t>62 / 22</t>
  </si>
  <si>
    <t>Muratović Nikolina</t>
  </si>
  <si>
    <t>63 / 22</t>
  </si>
  <si>
    <t>Rujović Aida</t>
  </si>
  <si>
    <t>64 / 22</t>
  </si>
  <si>
    <t>Marković Milena</t>
  </si>
  <si>
    <t>65 / 22</t>
  </si>
  <si>
    <t>Popović Andrijana</t>
  </si>
  <si>
    <t>66 / 22</t>
  </si>
  <si>
    <t>Vučetić Vanja</t>
  </si>
  <si>
    <t>67 / 22</t>
  </si>
  <si>
    <t>Popović Marija</t>
  </si>
  <si>
    <t>68 / 22</t>
  </si>
  <si>
    <t>Radojević Danilo</t>
  </si>
  <si>
    <t>69 / 22</t>
  </si>
  <si>
    <t>Kisić Dijana</t>
  </si>
  <si>
    <t>70 / 22</t>
  </si>
  <si>
    <t>Šćekić Teodora</t>
  </si>
  <si>
    <t>71 / 22</t>
  </si>
  <si>
    <t>Nerić Petra</t>
  </si>
  <si>
    <t>72 / 22</t>
  </si>
  <si>
    <t>Marić Milana</t>
  </si>
  <si>
    <t>73 / 22</t>
  </si>
  <si>
    <t>Golubović Marta</t>
  </si>
  <si>
    <t>74 / 22</t>
  </si>
  <si>
    <t>Vuković Nikolina</t>
  </si>
  <si>
    <t>75 / 22</t>
  </si>
  <si>
    <t>Arabelović Dorjana</t>
  </si>
  <si>
    <t>76 / 22</t>
  </si>
  <si>
    <t>Popović Neda</t>
  </si>
  <si>
    <t>77 / 22</t>
  </si>
  <si>
    <t>Ostojić Darja</t>
  </si>
  <si>
    <t>78 / 22</t>
  </si>
  <si>
    <t>Živković Maja</t>
  </si>
  <si>
    <t>79 / 22</t>
  </si>
  <si>
    <t>Ćurčić Marija</t>
  </si>
  <si>
    <t>80 / 22</t>
  </si>
  <si>
    <t>Delić Violeta</t>
  </si>
  <si>
    <t>81 / 22</t>
  </si>
  <si>
    <t>Čampar Predrag</t>
  </si>
  <si>
    <t>82 / 22</t>
  </si>
  <si>
    <t>Čampar Nikola</t>
  </si>
  <si>
    <t>83 / 22</t>
  </si>
  <si>
    <t>Dešić Merisa</t>
  </si>
  <si>
    <t>84 / 22</t>
  </si>
  <si>
    <t>Milenković Dejan</t>
  </si>
  <si>
    <t>85 / 22</t>
  </si>
  <si>
    <t>Pravilović Jovana</t>
  </si>
  <si>
    <t>86 / 22</t>
  </si>
  <si>
    <t>Pantović Katarina</t>
  </si>
  <si>
    <t>87 / 22</t>
  </si>
  <si>
    <t>Lekić Milica</t>
  </si>
  <si>
    <t>88 / 22</t>
  </si>
  <si>
    <t>Kljajić Anja</t>
  </si>
  <si>
    <t>89 / 22</t>
  </si>
  <si>
    <t>Vujović Ilija</t>
  </si>
  <si>
    <t>90 / 22</t>
  </si>
  <si>
    <t>Smolović Tamara</t>
  </si>
  <si>
    <t>91 / 22</t>
  </si>
  <si>
    <t>Potpara Anđela</t>
  </si>
  <si>
    <t>92 / 22</t>
  </si>
  <si>
    <t>Dačić Jelena</t>
  </si>
  <si>
    <t>93 / 22</t>
  </si>
  <si>
    <t>Vujačić Dragana</t>
  </si>
  <si>
    <t>94 / 22</t>
  </si>
  <si>
    <t>Mišković Balša</t>
  </si>
  <si>
    <t>95 / 22</t>
  </si>
  <si>
    <t>Mijović Jelena</t>
  </si>
  <si>
    <t>96 / 22</t>
  </si>
  <si>
    <t>Lajović Srđan</t>
  </si>
  <si>
    <t>97 / 22</t>
  </si>
  <si>
    <t>Premović Tatjana</t>
  </si>
  <si>
    <t>98 / 22</t>
  </si>
  <si>
    <t>Raičević Dora</t>
  </si>
  <si>
    <t>99 / 22</t>
  </si>
  <si>
    <t>Drašković Ksenija</t>
  </si>
  <si>
    <t>100 / 22</t>
  </si>
  <si>
    <t>Savić Jovan</t>
  </si>
  <si>
    <t>101 / 22</t>
  </si>
  <si>
    <t>Baftijari Sebastijan</t>
  </si>
  <si>
    <t>2 / 21</t>
  </si>
  <si>
    <t>Srdanović Aleksandar</t>
  </si>
  <si>
    <t>6 / 21</t>
  </si>
  <si>
    <t>Ðurović Danilo</t>
  </si>
  <si>
    <t>12 / 21</t>
  </si>
  <si>
    <t>Prebiračević Nikolina</t>
  </si>
  <si>
    <t>19 / 21</t>
  </si>
  <si>
    <t>Damjanović Sandra</t>
  </si>
  <si>
    <t>25 / 21</t>
  </si>
  <si>
    <t>Janković Ðorđije</t>
  </si>
  <si>
    <t>26 / 21</t>
  </si>
  <si>
    <t>Ćinćur Željka</t>
  </si>
  <si>
    <t>30 / 21</t>
  </si>
  <si>
    <t>Tomić Milica</t>
  </si>
  <si>
    <t>32 / 21</t>
  </si>
  <si>
    <t>Ćirlija Kenan</t>
  </si>
  <si>
    <t>33 / 21</t>
  </si>
  <si>
    <t>Matanović Danijela</t>
  </si>
  <si>
    <t>34 / 21</t>
  </si>
  <si>
    <t>Knežević Nikola</t>
  </si>
  <si>
    <t>35 / 21</t>
  </si>
  <si>
    <t>Šapurić Andrija</t>
  </si>
  <si>
    <t>38 / 21</t>
  </si>
  <si>
    <t>Šćepanović Tijana</t>
  </si>
  <si>
    <t>39 / 21</t>
  </si>
  <si>
    <t>Hodžić Majda</t>
  </si>
  <si>
    <t>43 / 21</t>
  </si>
  <si>
    <t>Lukačević Tamara</t>
  </si>
  <si>
    <t>51 / 21</t>
  </si>
  <si>
    <t>Vujačić Anita</t>
  </si>
  <si>
    <t>53 / 21</t>
  </si>
  <si>
    <t>Lončar Ivana</t>
  </si>
  <si>
    <t>64 / 21</t>
  </si>
  <si>
    <t>Ćipranić Marina</t>
  </si>
  <si>
    <t>81 / 21</t>
  </si>
  <si>
    <t>Ćeranić Andrea</t>
  </si>
  <si>
    <t>83 / 21</t>
  </si>
  <si>
    <t>Vujović Branislav</t>
  </si>
  <si>
    <t>84 / 21</t>
  </si>
  <si>
    <t>Žujović Lucija</t>
  </si>
  <si>
    <t>89 / 21</t>
  </si>
  <si>
    <t>Radulović Ksenija</t>
  </si>
  <si>
    <t>92 / 21</t>
  </si>
  <si>
    <t>Božović Bojana</t>
  </si>
  <si>
    <t>6 / 20</t>
  </si>
  <si>
    <t>Pepeljak Melisa</t>
  </si>
  <si>
    <t>30 / 20</t>
  </si>
  <si>
    <t>Vešović Nikola</t>
  </si>
  <si>
    <t>36 / 20</t>
  </si>
  <si>
    <t>Radičević Sergej</t>
  </si>
  <si>
    <t>38 / 20</t>
  </si>
  <si>
    <t>Pašić Željka</t>
  </si>
  <si>
    <t>44 / 20</t>
  </si>
  <si>
    <t>Marotić Lana</t>
  </si>
  <si>
    <t>52 / 20</t>
  </si>
  <si>
    <t>Šćekić Ivana</t>
  </si>
  <si>
    <t>86 / 20</t>
  </si>
  <si>
    <t>Tripinović Anastasija</t>
  </si>
  <si>
    <t>89 / 20</t>
  </si>
  <si>
    <t>Dautović Dženisa</t>
  </si>
  <si>
    <t>90 / 20</t>
  </si>
  <si>
    <t>Nikčević Danilo</t>
  </si>
  <si>
    <t>5 / 19</t>
  </si>
  <si>
    <t>Ðinović Milica</t>
  </si>
  <si>
    <t>12 / 19</t>
  </si>
  <si>
    <t>Todorović Jelena</t>
  </si>
  <si>
    <t>13 / 19</t>
  </si>
  <si>
    <t>Popović Milica</t>
  </si>
  <si>
    <t>51 / 19</t>
  </si>
  <si>
    <t>Raičević Svetlana</t>
  </si>
  <si>
    <t>64 / 19</t>
  </si>
  <si>
    <t>Aković Slaviša</t>
  </si>
  <si>
    <t>93 / 19</t>
  </si>
  <si>
    <t>Komatina Janko</t>
  </si>
  <si>
    <t>94 / 19</t>
  </si>
  <si>
    <t>Vlahović Slaven</t>
  </si>
  <si>
    <t>3 / 18</t>
  </si>
  <si>
    <t>Aničić Marijana</t>
  </si>
  <si>
    <t>8 / 18</t>
  </si>
  <si>
    <t>Bakić Sanja</t>
  </si>
  <si>
    <t>19 / 18</t>
  </si>
  <si>
    <t>Ðurović Kaća</t>
  </si>
  <si>
    <t>59 / 18</t>
  </si>
  <si>
    <t>Jovović Lana</t>
  </si>
  <si>
    <t>53 / 17</t>
  </si>
  <si>
    <t>Madžgalj Ivan</t>
  </si>
  <si>
    <t>61 / 17</t>
  </si>
  <si>
    <t>Manojlović Ksenija</t>
  </si>
  <si>
    <t>46 / 16</t>
  </si>
  <si>
    <t>Ledinić Emir</t>
  </si>
  <si>
    <t>85 / 15</t>
  </si>
  <si>
    <t>Jovanović Nikolina</t>
  </si>
  <si>
    <t>Avgust K</t>
  </si>
  <si>
    <t>Avgust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</si>
</sst>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left"/>
    </xf>
    <xf numFmtId="164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2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49" fontId="0" fillId="4" borderId="2" xfId="0" applyNumberFormat="1" applyFill="1" applyBorder="1" applyAlignment="1">
      <alignment horizontal="left"/>
    </xf>
    <xf numFmtId="164" fontId="0" fillId="4" borderId="2" xfId="0" applyNumberFormat="1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tabSelected="1" zoomScaleNormal="100" workbookViewId="0">
      <selection activeCell="L159" sqref="L159"/>
    </sheetView>
  </sheetViews>
  <sheetFormatPr defaultRowHeight="15" x14ac:dyDescent="0.25"/>
  <cols>
    <col min="1" max="1" width="5" style="4" customWidth="1"/>
    <col min="2" max="2" width="7.85546875" style="13" customWidth="1"/>
    <col min="3" max="3" width="21.140625" style="14" bestFit="1" customWidth="1"/>
    <col min="4" max="4" width="6.42578125" style="4" hidden="1" customWidth="1"/>
    <col min="5" max="5" width="14.28515625" style="4" customWidth="1"/>
    <col min="6" max="6" width="5.5703125" style="4" hidden="1" customWidth="1"/>
    <col min="7" max="7" width="12.85546875" style="4" customWidth="1"/>
    <col min="8" max="8" width="17.140625" style="4" customWidth="1"/>
    <col min="9" max="9" width="4.5703125" style="4" hidden="1" customWidth="1"/>
    <col min="10" max="10" width="13.28515625" style="4" customWidth="1"/>
    <col min="11" max="13" width="12.85546875" style="4" customWidth="1"/>
    <col min="14" max="14" width="8.5703125" style="4" customWidth="1"/>
    <col min="15" max="15" width="7.140625" style="4" bestFit="1" customWidth="1"/>
    <col min="16" max="16" width="11.5703125" style="4" bestFit="1" customWidth="1"/>
    <col min="17" max="17" width="8.85546875" style="4" customWidth="1"/>
    <col min="18" max="18" width="8.85546875" customWidth="1"/>
  </cols>
  <sheetData>
    <row r="1" spans="1:17" ht="60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306</v>
      </c>
      <c r="M1" s="1" t="s">
        <v>307</v>
      </c>
      <c r="N1" s="1" t="s">
        <v>11</v>
      </c>
      <c r="O1" s="1" t="s">
        <v>12</v>
      </c>
    </row>
    <row r="2" spans="1:17" x14ac:dyDescent="0.25">
      <c r="A2" s="5">
        <v>1</v>
      </c>
      <c r="B2" s="6" t="s">
        <v>13</v>
      </c>
      <c r="C2" s="7" t="s">
        <v>14</v>
      </c>
      <c r="D2" s="8">
        <v>9</v>
      </c>
      <c r="E2" s="9">
        <f t="shared" ref="E2:E65" si="0">D2/12*50</f>
        <v>37.5</v>
      </c>
      <c r="F2" s="5">
        <v>7</v>
      </c>
      <c r="G2" s="9">
        <f t="shared" ref="G2:G65" si="1">F2/11*50</f>
        <v>31.818181818181817</v>
      </c>
      <c r="H2" s="9">
        <f t="shared" ref="H2:H65" si="2">IF(E2&gt;G2,E2,G2)</f>
        <v>37.5</v>
      </c>
      <c r="I2" s="9"/>
      <c r="J2" s="5">
        <v>10</v>
      </c>
      <c r="K2" s="10">
        <v>5</v>
      </c>
      <c r="L2" s="10"/>
      <c r="M2" s="10"/>
      <c r="N2" s="9">
        <f t="shared" ref="N2:N65" si="3">H2+J2+K2</f>
        <v>52.5</v>
      </c>
      <c r="O2" s="5"/>
      <c r="P2" s="4" t="s">
        <v>15</v>
      </c>
    </row>
    <row r="3" spans="1:17" x14ac:dyDescent="0.25">
      <c r="A3" s="5">
        <v>2</v>
      </c>
      <c r="B3" s="6" t="s">
        <v>16</v>
      </c>
      <c r="C3" s="7" t="s">
        <v>17</v>
      </c>
      <c r="D3" s="8">
        <v>9</v>
      </c>
      <c r="E3" s="9">
        <f t="shared" si="0"/>
        <v>37.5</v>
      </c>
      <c r="F3" s="5">
        <v>10</v>
      </c>
      <c r="G3" s="9">
        <f t="shared" si="1"/>
        <v>45.454545454545453</v>
      </c>
      <c r="H3" s="9">
        <f t="shared" si="2"/>
        <v>45.454545454545453</v>
      </c>
      <c r="I3" s="9"/>
      <c r="J3" s="5">
        <v>10</v>
      </c>
      <c r="K3" s="10"/>
      <c r="L3" s="10"/>
      <c r="M3" s="10"/>
      <c r="N3" s="9">
        <f t="shared" si="3"/>
        <v>55.454545454545453</v>
      </c>
      <c r="O3" s="5"/>
    </row>
    <row r="4" spans="1:17" x14ac:dyDescent="0.25">
      <c r="A4" s="5">
        <v>3</v>
      </c>
      <c r="B4" s="6" t="s">
        <v>18</v>
      </c>
      <c r="C4" s="7" t="s">
        <v>19</v>
      </c>
      <c r="D4" s="8">
        <v>8</v>
      </c>
      <c r="E4" s="9">
        <f t="shared" si="0"/>
        <v>33.333333333333329</v>
      </c>
      <c r="F4" s="5">
        <v>4.5</v>
      </c>
      <c r="G4" s="9">
        <f t="shared" si="1"/>
        <v>20.454545454545457</v>
      </c>
      <c r="H4" s="9">
        <f t="shared" si="2"/>
        <v>33.333333333333329</v>
      </c>
      <c r="I4" s="9"/>
      <c r="J4" s="5">
        <v>10</v>
      </c>
      <c r="K4" s="10">
        <v>10</v>
      </c>
      <c r="L4" s="10"/>
      <c r="M4" s="10"/>
      <c r="N4" s="9">
        <f t="shared" si="3"/>
        <v>53.333333333333329</v>
      </c>
      <c r="O4" s="5"/>
    </row>
    <row r="5" spans="1:17" x14ac:dyDescent="0.25">
      <c r="A5" s="5">
        <v>4</v>
      </c>
      <c r="B5" s="6" t="s">
        <v>20</v>
      </c>
      <c r="C5" s="7" t="s">
        <v>21</v>
      </c>
      <c r="D5" s="8">
        <v>7</v>
      </c>
      <c r="E5" s="9">
        <f t="shared" si="0"/>
        <v>29.166666666666668</v>
      </c>
      <c r="F5" s="5">
        <v>7.5</v>
      </c>
      <c r="G5" s="9">
        <f t="shared" si="1"/>
        <v>34.090909090909086</v>
      </c>
      <c r="H5" s="9">
        <f t="shared" si="2"/>
        <v>34.090909090909086</v>
      </c>
      <c r="I5" s="9"/>
      <c r="J5" s="5">
        <v>8</v>
      </c>
      <c r="K5" s="10">
        <v>0</v>
      </c>
      <c r="L5" s="10"/>
      <c r="M5" s="10"/>
      <c r="N5" s="9">
        <f t="shared" si="3"/>
        <v>42.090909090909086</v>
      </c>
      <c r="O5" s="5"/>
    </row>
    <row r="6" spans="1:17" x14ac:dyDescent="0.25">
      <c r="A6" s="5">
        <v>5</v>
      </c>
      <c r="B6" s="6" t="s">
        <v>22</v>
      </c>
      <c r="C6" s="7" t="s">
        <v>23</v>
      </c>
      <c r="D6" s="8">
        <v>1.5</v>
      </c>
      <c r="E6" s="9">
        <f t="shared" si="0"/>
        <v>6.25</v>
      </c>
      <c r="F6" s="5">
        <v>5.5</v>
      </c>
      <c r="G6" s="9">
        <f t="shared" si="1"/>
        <v>25</v>
      </c>
      <c r="H6" s="9">
        <f t="shared" si="2"/>
        <v>25</v>
      </c>
      <c r="I6" s="9"/>
      <c r="J6" s="5">
        <v>8</v>
      </c>
      <c r="K6" s="10">
        <v>30</v>
      </c>
      <c r="L6" s="10"/>
      <c r="M6" s="10"/>
      <c r="N6" s="9">
        <f t="shared" si="3"/>
        <v>63</v>
      </c>
      <c r="O6" s="5"/>
      <c r="P6" s="11" t="s">
        <v>15</v>
      </c>
    </row>
    <row r="7" spans="1:17" x14ac:dyDescent="0.25">
      <c r="A7" s="5">
        <v>6</v>
      </c>
      <c r="B7" s="6" t="s">
        <v>24</v>
      </c>
      <c r="C7" s="7" t="s">
        <v>25</v>
      </c>
      <c r="D7" s="8">
        <v>10.5</v>
      </c>
      <c r="E7" s="9">
        <f t="shared" si="0"/>
        <v>43.75</v>
      </c>
      <c r="F7" s="5"/>
      <c r="G7" s="9">
        <f t="shared" si="1"/>
        <v>0</v>
      </c>
      <c r="H7" s="9">
        <f t="shared" si="2"/>
        <v>43.75</v>
      </c>
      <c r="I7" s="9"/>
      <c r="J7" s="5">
        <v>10</v>
      </c>
      <c r="K7" s="10"/>
      <c r="L7" s="10"/>
      <c r="M7" s="10"/>
      <c r="N7" s="9">
        <f t="shared" si="3"/>
        <v>53.75</v>
      </c>
      <c r="O7" s="5"/>
    </row>
    <row r="8" spans="1:17" x14ac:dyDescent="0.25">
      <c r="A8" s="5">
        <v>7</v>
      </c>
      <c r="B8" s="6" t="s">
        <v>26</v>
      </c>
      <c r="C8" s="7" t="s">
        <v>27</v>
      </c>
      <c r="D8" s="8">
        <v>7</v>
      </c>
      <c r="E8" s="9">
        <f t="shared" si="0"/>
        <v>29.166666666666668</v>
      </c>
      <c r="F8" s="5">
        <v>8</v>
      </c>
      <c r="G8" s="9">
        <f t="shared" si="1"/>
        <v>36.363636363636367</v>
      </c>
      <c r="H8" s="9">
        <f t="shared" si="2"/>
        <v>36.363636363636367</v>
      </c>
      <c r="I8" s="9"/>
      <c r="J8" s="5">
        <v>10</v>
      </c>
      <c r="K8" s="10">
        <v>30</v>
      </c>
      <c r="L8" s="10"/>
      <c r="M8" s="10"/>
      <c r="N8" s="9">
        <f t="shared" si="3"/>
        <v>76.363636363636374</v>
      </c>
      <c r="O8" s="5"/>
    </row>
    <row r="9" spans="1:17" x14ac:dyDescent="0.25">
      <c r="A9" s="5">
        <v>8</v>
      </c>
      <c r="B9" s="6" t="s">
        <v>28</v>
      </c>
      <c r="C9" s="7" t="s">
        <v>29</v>
      </c>
      <c r="D9" s="8">
        <v>2.5</v>
      </c>
      <c r="E9" s="9">
        <f t="shared" si="0"/>
        <v>10.416666666666668</v>
      </c>
      <c r="F9" s="5">
        <v>1</v>
      </c>
      <c r="G9" s="9">
        <f t="shared" si="1"/>
        <v>4.5454545454545459</v>
      </c>
      <c r="H9" s="9">
        <f t="shared" si="2"/>
        <v>10.416666666666668</v>
      </c>
      <c r="I9" s="9"/>
      <c r="J9" s="5">
        <v>6</v>
      </c>
      <c r="K9" s="10"/>
      <c r="L9" s="10"/>
      <c r="M9" s="10"/>
      <c r="N9" s="9">
        <f t="shared" si="3"/>
        <v>16.416666666666668</v>
      </c>
      <c r="O9" s="5"/>
    </row>
    <row r="10" spans="1:17" x14ac:dyDescent="0.25">
      <c r="A10" s="5">
        <v>9</v>
      </c>
      <c r="B10" s="6" t="s">
        <v>30</v>
      </c>
      <c r="C10" s="7" t="s">
        <v>31</v>
      </c>
      <c r="D10" s="8">
        <v>10</v>
      </c>
      <c r="E10" s="9">
        <f t="shared" si="0"/>
        <v>41.666666666666671</v>
      </c>
      <c r="F10" s="5"/>
      <c r="G10" s="9">
        <f t="shared" si="1"/>
        <v>0</v>
      </c>
      <c r="H10" s="9">
        <f t="shared" si="2"/>
        <v>41.666666666666671</v>
      </c>
      <c r="I10" s="9"/>
      <c r="J10" s="5">
        <v>10</v>
      </c>
      <c r="K10" s="10">
        <v>20</v>
      </c>
      <c r="L10" s="10"/>
      <c r="M10" s="10"/>
      <c r="N10" s="9">
        <f t="shared" si="3"/>
        <v>71.666666666666671</v>
      </c>
      <c r="O10" s="5"/>
      <c r="P10" s="11"/>
    </row>
    <row r="11" spans="1:17" x14ac:dyDescent="0.25">
      <c r="A11" s="5">
        <v>10</v>
      </c>
      <c r="B11" s="6" t="s">
        <v>32</v>
      </c>
      <c r="C11" s="7" t="s">
        <v>33</v>
      </c>
      <c r="D11" s="8"/>
      <c r="E11" s="9">
        <f t="shared" si="0"/>
        <v>0</v>
      </c>
      <c r="F11" s="5"/>
      <c r="G11" s="9">
        <f t="shared" si="1"/>
        <v>0</v>
      </c>
      <c r="H11" s="9">
        <f t="shared" si="2"/>
        <v>0</v>
      </c>
      <c r="I11" s="9"/>
      <c r="J11" s="5">
        <v>0</v>
      </c>
      <c r="K11" s="10"/>
      <c r="L11" s="10"/>
      <c r="M11" s="10"/>
      <c r="N11" s="9">
        <f t="shared" si="3"/>
        <v>0</v>
      </c>
      <c r="O11" s="5"/>
      <c r="Q11"/>
    </row>
    <row r="12" spans="1:17" x14ac:dyDescent="0.25">
      <c r="A12" s="16">
        <v>11</v>
      </c>
      <c r="B12" s="17" t="s">
        <v>34</v>
      </c>
      <c r="C12" s="18" t="s">
        <v>35</v>
      </c>
      <c r="D12" s="19">
        <v>5.5</v>
      </c>
      <c r="E12" s="20">
        <f t="shared" si="0"/>
        <v>22.916666666666664</v>
      </c>
      <c r="F12" s="16">
        <v>6.5</v>
      </c>
      <c r="G12" s="20">
        <f t="shared" si="1"/>
        <v>29.545454545454547</v>
      </c>
      <c r="H12" s="20">
        <f t="shared" si="2"/>
        <v>29.545454545454547</v>
      </c>
      <c r="I12" s="20"/>
      <c r="J12" s="16">
        <v>10</v>
      </c>
      <c r="K12" s="16"/>
      <c r="L12" s="16">
        <f>9/10*50</f>
        <v>45</v>
      </c>
      <c r="M12" s="16"/>
      <c r="N12" s="20">
        <f>L12+J12+K12</f>
        <v>55</v>
      </c>
      <c r="O12" s="16"/>
      <c r="Q12"/>
    </row>
    <row r="13" spans="1:17" x14ac:dyDescent="0.25">
      <c r="A13" s="5">
        <v>12</v>
      </c>
      <c r="B13" s="6" t="s">
        <v>36</v>
      </c>
      <c r="C13" s="7" t="s">
        <v>37</v>
      </c>
      <c r="D13" s="8">
        <v>11</v>
      </c>
      <c r="E13" s="9">
        <f t="shared" si="0"/>
        <v>45.833333333333329</v>
      </c>
      <c r="F13" s="5"/>
      <c r="G13" s="9">
        <f t="shared" si="1"/>
        <v>0</v>
      </c>
      <c r="H13" s="9">
        <f t="shared" si="2"/>
        <v>45.833333333333329</v>
      </c>
      <c r="I13" s="9"/>
      <c r="J13" s="5">
        <v>10</v>
      </c>
      <c r="K13" s="10">
        <v>40</v>
      </c>
      <c r="L13" s="10"/>
      <c r="M13" s="10"/>
      <c r="N13" s="9">
        <f t="shared" si="3"/>
        <v>95.833333333333329</v>
      </c>
      <c r="O13" s="5"/>
      <c r="Q13"/>
    </row>
    <row r="14" spans="1:17" x14ac:dyDescent="0.25">
      <c r="A14" s="5">
        <v>13</v>
      </c>
      <c r="B14" s="6" t="s">
        <v>38</v>
      </c>
      <c r="C14" s="7" t="s">
        <v>39</v>
      </c>
      <c r="D14" s="8"/>
      <c r="E14" s="9">
        <f t="shared" si="0"/>
        <v>0</v>
      </c>
      <c r="F14" s="5"/>
      <c r="G14" s="9">
        <f t="shared" si="1"/>
        <v>0</v>
      </c>
      <c r="H14" s="9">
        <f t="shared" si="2"/>
        <v>0</v>
      </c>
      <c r="I14" s="9"/>
      <c r="J14" s="5">
        <v>0</v>
      </c>
      <c r="K14" s="10"/>
      <c r="L14" s="10"/>
      <c r="M14" s="10"/>
      <c r="N14" s="9">
        <f t="shared" si="3"/>
        <v>0</v>
      </c>
      <c r="O14" s="5"/>
      <c r="Q14"/>
    </row>
    <row r="15" spans="1:17" x14ac:dyDescent="0.25">
      <c r="A15" s="5">
        <v>14</v>
      </c>
      <c r="B15" s="6" t="s">
        <v>40</v>
      </c>
      <c r="C15" s="7" t="s">
        <v>41</v>
      </c>
      <c r="D15" s="8">
        <v>5.5</v>
      </c>
      <c r="E15" s="9">
        <f t="shared" si="0"/>
        <v>22.916666666666664</v>
      </c>
      <c r="F15" s="5">
        <v>8</v>
      </c>
      <c r="G15" s="9">
        <f t="shared" si="1"/>
        <v>36.363636363636367</v>
      </c>
      <c r="H15" s="9">
        <f t="shared" si="2"/>
        <v>36.363636363636367</v>
      </c>
      <c r="I15" s="9"/>
      <c r="J15" s="5">
        <v>10</v>
      </c>
      <c r="K15" s="10">
        <v>10</v>
      </c>
      <c r="L15" s="10"/>
      <c r="M15" s="10"/>
      <c r="N15" s="9">
        <f t="shared" si="3"/>
        <v>56.363636363636367</v>
      </c>
      <c r="O15" s="5"/>
      <c r="Q15"/>
    </row>
    <row r="16" spans="1:17" x14ac:dyDescent="0.25">
      <c r="A16" s="5">
        <v>15</v>
      </c>
      <c r="B16" s="6" t="s">
        <v>42</v>
      </c>
      <c r="C16" s="7" t="s">
        <v>43</v>
      </c>
      <c r="D16" s="8"/>
      <c r="E16" s="9">
        <f t="shared" si="0"/>
        <v>0</v>
      </c>
      <c r="F16" s="5"/>
      <c r="G16" s="9">
        <f t="shared" si="1"/>
        <v>0</v>
      </c>
      <c r="H16" s="9">
        <f t="shared" si="2"/>
        <v>0</v>
      </c>
      <c r="I16" s="9"/>
      <c r="J16" s="5">
        <v>0</v>
      </c>
      <c r="K16" s="10"/>
      <c r="L16" s="10"/>
      <c r="M16" s="10"/>
      <c r="N16" s="9">
        <f t="shared" si="3"/>
        <v>0</v>
      </c>
      <c r="O16" s="5"/>
      <c r="Q16"/>
    </row>
    <row r="17" spans="1:17" x14ac:dyDescent="0.25">
      <c r="A17" s="5">
        <v>16</v>
      </c>
      <c r="B17" s="6" t="s">
        <v>44</v>
      </c>
      <c r="C17" s="7" t="s">
        <v>45</v>
      </c>
      <c r="D17" s="8">
        <v>7.5</v>
      </c>
      <c r="E17" s="9">
        <f t="shared" si="0"/>
        <v>31.25</v>
      </c>
      <c r="F17" s="5">
        <v>9</v>
      </c>
      <c r="G17" s="9">
        <f t="shared" si="1"/>
        <v>40.909090909090914</v>
      </c>
      <c r="H17" s="9">
        <f t="shared" si="2"/>
        <v>40.909090909090914</v>
      </c>
      <c r="I17" s="9"/>
      <c r="J17" s="5">
        <v>10</v>
      </c>
      <c r="K17" s="10"/>
      <c r="L17" s="10"/>
      <c r="M17" s="10"/>
      <c r="N17" s="9">
        <f t="shared" si="3"/>
        <v>50.909090909090914</v>
      </c>
      <c r="O17" s="5"/>
      <c r="Q17"/>
    </row>
    <row r="18" spans="1:17" x14ac:dyDescent="0.25">
      <c r="A18" s="5">
        <v>17</v>
      </c>
      <c r="B18" s="6" t="s">
        <v>46</v>
      </c>
      <c r="C18" s="7" t="s">
        <v>47</v>
      </c>
      <c r="D18" s="8">
        <v>6</v>
      </c>
      <c r="E18" s="9">
        <f t="shared" si="0"/>
        <v>25</v>
      </c>
      <c r="F18" s="5">
        <v>7.5</v>
      </c>
      <c r="G18" s="9">
        <f t="shared" si="1"/>
        <v>34.090909090909086</v>
      </c>
      <c r="H18" s="9">
        <f t="shared" si="2"/>
        <v>34.090909090909086</v>
      </c>
      <c r="I18" s="9"/>
      <c r="J18" s="5">
        <v>10</v>
      </c>
      <c r="K18" s="10">
        <v>10</v>
      </c>
      <c r="L18" s="10"/>
      <c r="M18" s="10"/>
      <c r="N18" s="9">
        <f t="shared" si="3"/>
        <v>54.090909090909086</v>
      </c>
      <c r="O18" s="5"/>
      <c r="P18" s="4" t="s">
        <v>15</v>
      </c>
      <c r="Q18"/>
    </row>
    <row r="19" spans="1:17" x14ac:dyDescent="0.25">
      <c r="A19" s="5">
        <v>18</v>
      </c>
      <c r="B19" s="6" t="s">
        <v>48</v>
      </c>
      <c r="C19" s="7" t="s">
        <v>49</v>
      </c>
      <c r="D19" s="8">
        <v>7.5</v>
      </c>
      <c r="E19" s="9">
        <f t="shared" si="0"/>
        <v>31.25</v>
      </c>
      <c r="F19" s="5">
        <v>9</v>
      </c>
      <c r="G19" s="9">
        <f t="shared" si="1"/>
        <v>40.909090909090914</v>
      </c>
      <c r="H19" s="9">
        <f t="shared" si="2"/>
        <v>40.909090909090914</v>
      </c>
      <c r="I19" s="9"/>
      <c r="J19" s="5">
        <v>10</v>
      </c>
      <c r="K19" s="10"/>
      <c r="L19" s="10"/>
      <c r="M19" s="10"/>
      <c r="N19" s="9">
        <f t="shared" si="3"/>
        <v>50.909090909090914</v>
      </c>
      <c r="O19" s="5"/>
      <c r="Q19"/>
    </row>
    <row r="20" spans="1:17" x14ac:dyDescent="0.25">
      <c r="A20" s="5">
        <v>19</v>
      </c>
      <c r="B20" s="6" t="s">
        <v>50</v>
      </c>
      <c r="C20" s="7" t="s">
        <v>51</v>
      </c>
      <c r="D20" s="8">
        <v>10</v>
      </c>
      <c r="E20" s="9">
        <f t="shared" si="0"/>
        <v>41.666666666666671</v>
      </c>
      <c r="F20" s="5"/>
      <c r="G20" s="9">
        <f t="shared" si="1"/>
        <v>0</v>
      </c>
      <c r="H20" s="9">
        <f t="shared" si="2"/>
        <v>41.666666666666671</v>
      </c>
      <c r="I20" s="9"/>
      <c r="J20" s="5">
        <v>10</v>
      </c>
      <c r="K20" s="10"/>
      <c r="L20" s="10"/>
      <c r="M20" s="10"/>
      <c r="N20" s="9">
        <f t="shared" si="3"/>
        <v>51.666666666666671</v>
      </c>
      <c r="O20" s="5"/>
      <c r="Q20"/>
    </row>
    <row r="21" spans="1:17" x14ac:dyDescent="0.25">
      <c r="A21" s="5">
        <v>20</v>
      </c>
      <c r="B21" s="6" t="s">
        <v>52</v>
      </c>
      <c r="C21" s="7" t="s">
        <v>53</v>
      </c>
      <c r="D21" s="8"/>
      <c r="E21" s="9">
        <f t="shared" si="0"/>
        <v>0</v>
      </c>
      <c r="F21" s="5"/>
      <c r="G21" s="9">
        <f t="shared" si="1"/>
        <v>0</v>
      </c>
      <c r="H21" s="9">
        <f t="shared" si="2"/>
        <v>0</v>
      </c>
      <c r="I21" s="9"/>
      <c r="J21" s="5">
        <v>0</v>
      </c>
      <c r="K21" s="10"/>
      <c r="L21" s="10"/>
      <c r="M21" s="10"/>
      <c r="N21" s="9">
        <f t="shared" si="3"/>
        <v>0</v>
      </c>
      <c r="O21" s="5"/>
      <c r="Q21"/>
    </row>
    <row r="22" spans="1:17" x14ac:dyDescent="0.25">
      <c r="A22" s="5">
        <v>21</v>
      </c>
      <c r="B22" s="6" t="s">
        <v>54</v>
      </c>
      <c r="C22" s="7" t="s">
        <v>55</v>
      </c>
      <c r="D22" s="8">
        <v>11.5</v>
      </c>
      <c r="E22" s="9">
        <f t="shared" si="0"/>
        <v>47.916666666666671</v>
      </c>
      <c r="F22" s="5"/>
      <c r="G22" s="9">
        <f t="shared" si="1"/>
        <v>0</v>
      </c>
      <c r="H22" s="9">
        <f t="shared" si="2"/>
        <v>47.916666666666671</v>
      </c>
      <c r="I22" s="9"/>
      <c r="J22" s="5">
        <v>10</v>
      </c>
      <c r="K22" s="10"/>
      <c r="L22" s="10"/>
      <c r="M22" s="10"/>
      <c r="N22" s="9">
        <f t="shared" si="3"/>
        <v>57.916666666666671</v>
      </c>
      <c r="O22" s="5"/>
      <c r="Q22"/>
    </row>
    <row r="23" spans="1:17" x14ac:dyDescent="0.25">
      <c r="A23" s="5">
        <v>22</v>
      </c>
      <c r="B23" s="6" t="s">
        <v>56</v>
      </c>
      <c r="C23" s="7" t="s">
        <v>57</v>
      </c>
      <c r="D23" s="8">
        <v>9.6999999999999993</v>
      </c>
      <c r="E23" s="9">
        <f t="shared" si="0"/>
        <v>40.416666666666664</v>
      </c>
      <c r="F23" s="5"/>
      <c r="G23" s="9">
        <f t="shared" si="1"/>
        <v>0</v>
      </c>
      <c r="H23" s="9">
        <f t="shared" si="2"/>
        <v>40.416666666666664</v>
      </c>
      <c r="I23" s="9"/>
      <c r="J23" s="5">
        <v>10</v>
      </c>
      <c r="K23" s="10"/>
      <c r="L23" s="10"/>
      <c r="M23" s="10"/>
      <c r="N23" s="9">
        <f t="shared" si="3"/>
        <v>50.416666666666664</v>
      </c>
      <c r="O23" s="5"/>
      <c r="Q23"/>
    </row>
    <row r="24" spans="1:17" x14ac:dyDescent="0.25">
      <c r="A24" s="16">
        <v>23</v>
      </c>
      <c r="B24" s="17" t="s">
        <v>58</v>
      </c>
      <c r="C24" s="18" t="s">
        <v>59</v>
      </c>
      <c r="D24" s="19">
        <v>4.5</v>
      </c>
      <c r="E24" s="20">
        <f t="shared" si="0"/>
        <v>18.75</v>
      </c>
      <c r="F24" s="16">
        <v>4</v>
      </c>
      <c r="G24" s="20">
        <f t="shared" si="1"/>
        <v>18.181818181818183</v>
      </c>
      <c r="H24" s="20">
        <f t="shared" si="2"/>
        <v>18.75</v>
      </c>
      <c r="I24" s="20"/>
      <c r="J24" s="16">
        <v>10</v>
      </c>
      <c r="K24" s="16"/>
      <c r="L24" s="20">
        <f>10/11*50</f>
        <v>45.454545454545453</v>
      </c>
      <c r="M24" s="16"/>
      <c r="N24" s="20">
        <f>L24+J24+K24</f>
        <v>55.454545454545453</v>
      </c>
      <c r="O24" s="16"/>
      <c r="Q24"/>
    </row>
    <row r="25" spans="1:17" x14ac:dyDescent="0.25">
      <c r="A25" s="5">
        <v>24</v>
      </c>
      <c r="B25" s="6" t="s">
        <v>60</v>
      </c>
      <c r="C25" s="7" t="s">
        <v>61</v>
      </c>
      <c r="D25" s="8">
        <v>4</v>
      </c>
      <c r="E25" s="9">
        <f t="shared" si="0"/>
        <v>16.666666666666664</v>
      </c>
      <c r="F25" s="5">
        <v>4.5</v>
      </c>
      <c r="G25" s="9">
        <f t="shared" si="1"/>
        <v>20.454545454545457</v>
      </c>
      <c r="H25" s="9">
        <f t="shared" si="2"/>
        <v>20.454545454545457</v>
      </c>
      <c r="I25" s="9"/>
      <c r="J25" s="5">
        <v>7</v>
      </c>
      <c r="K25" s="10">
        <v>30</v>
      </c>
      <c r="L25" s="10"/>
      <c r="M25" s="10"/>
      <c r="N25" s="9">
        <f t="shared" si="3"/>
        <v>57.454545454545453</v>
      </c>
      <c r="O25" s="5"/>
      <c r="Q25"/>
    </row>
    <row r="26" spans="1:17" x14ac:dyDescent="0.25">
      <c r="A26" s="5">
        <v>25</v>
      </c>
      <c r="B26" s="6" t="s">
        <v>62</v>
      </c>
      <c r="C26" s="7" t="s">
        <v>63</v>
      </c>
      <c r="D26" s="8">
        <v>8.5</v>
      </c>
      <c r="E26" s="9">
        <f t="shared" si="0"/>
        <v>35.416666666666671</v>
      </c>
      <c r="F26" s="5">
        <v>8</v>
      </c>
      <c r="G26" s="9">
        <f t="shared" si="1"/>
        <v>36.363636363636367</v>
      </c>
      <c r="H26" s="9">
        <f t="shared" si="2"/>
        <v>36.363636363636367</v>
      </c>
      <c r="I26" s="9"/>
      <c r="J26" s="5">
        <v>10</v>
      </c>
      <c r="K26" s="10">
        <v>40</v>
      </c>
      <c r="L26" s="10"/>
      <c r="M26" s="10"/>
      <c r="N26" s="9">
        <f t="shared" si="3"/>
        <v>86.363636363636374</v>
      </c>
      <c r="O26" s="5"/>
      <c r="Q26"/>
    </row>
    <row r="27" spans="1:17" x14ac:dyDescent="0.25">
      <c r="A27" s="5">
        <v>26</v>
      </c>
      <c r="B27" s="6" t="s">
        <v>64</v>
      </c>
      <c r="C27" s="7" t="s">
        <v>65</v>
      </c>
      <c r="D27" s="8"/>
      <c r="E27" s="9">
        <f t="shared" si="0"/>
        <v>0</v>
      </c>
      <c r="F27" s="5"/>
      <c r="G27" s="9">
        <f t="shared" si="1"/>
        <v>0</v>
      </c>
      <c r="H27" s="9">
        <f t="shared" si="2"/>
        <v>0</v>
      </c>
      <c r="I27" s="9"/>
      <c r="J27" s="5">
        <v>0</v>
      </c>
      <c r="K27" s="10"/>
      <c r="L27" s="10"/>
      <c r="M27" s="10"/>
      <c r="N27" s="9">
        <f t="shared" si="3"/>
        <v>0</v>
      </c>
      <c r="O27" s="5"/>
      <c r="Q27"/>
    </row>
    <row r="28" spans="1:17" x14ac:dyDescent="0.25">
      <c r="A28" s="5">
        <v>27</v>
      </c>
      <c r="B28" s="6" t="s">
        <v>66</v>
      </c>
      <c r="C28" s="7" t="s">
        <v>67</v>
      </c>
      <c r="D28" s="8">
        <v>10</v>
      </c>
      <c r="E28" s="9">
        <f t="shared" si="0"/>
        <v>41.666666666666671</v>
      </c>
      <c r="F28" s="5"/>
      <c r="G28" s="9">
        <f t="shared" si="1"/>
        <v>0</v>
      </c>
      <c r="H28" s="9">
        <f t="shared" si="2"/>
        <v>41.666666666666671</v>
      </c>
      <c r="I28" s="9"/>
      <c r="J28" s="5">
        <v>10</v>
      </c>
      <c r="K28" s="10">
        <v>40</v>
      </c>
      <c r="L28" s="10"/>
      <c r="M28" s="10"/>
      <c r="N28" s="9">
        <f t="shared" si="3"/>
        <v>91.666666666666671</v>
      </c>
      <c r="O28" s="5"/>
      <c r="Q28"/>
    </row>
    <row r="29" spans="1:17" x14ac:dyDescent="0.25">
      <c r="A29" s="5">
        <v>28</v>
      </c>
      <c r="B29" s="6" t="s">
        <v>68</v>
      </c>
      <c r="C29" s="7" t="s">
        <v>69</v>
      </c>
      <c r="D29" s="8">
        <v>5.5</v>
      </c>
      <c r="E29" s="9">
        <f t="shared" si="0"/>
        <v>22.916666666666664</v>
      </c>
      <c r="F29" s="5">
        <v>8</v>
      </c>
      <c r="G29" s="9">
        <f t="shared" si="1"/>
        <v>36.363636363636367</v>
      </c>
      <c r="H29" s="9">
        <f t="shared" si="2"/>
        <v>36.363636363636367</v>
      </c>
      <c r="I29" s="9"/>
      <c r="J29" s="5">
        <v>10</v>
      </c>
      <c r="K29" s="10">
        <v>20</v>
      </c>
      <c r="L29" s="10"/>
      <c r="M29" s="10"/>
      <c r="N29" s="9">
        <f t="shared" si="3"/>
        <v>66.363636363636374</v>
      </c>
      <c r="O29" s="5"/>
      <c r="Q29"/>
    </row>
    <row r="30" spans="1:17" x14ac:dyDescent="0.25">
      <c r="A30" s="5">
        <v>29</v>
      </c>
      <c r="B30" s="6" t="s">
        <v>70</v>
      </c>
      <c r="C30" s="7" t="s">
        <v>71</v>
      </c>
      <c r="D30" s="8">
        <v>5</v>
      </c>
      <c r="E30" s="9">
        <f t="shared" si="0"/>
        <v>20.833333333333336</v>
      </c>
      <c r="F30" s="5">
        <v>7.5</v>
      </c>
      <c r="G30" s="9">
        <f t="shared" si="1"/>
        <v>34.090909090909086</v>
      </c>
      <c r="H30" s="9">
        <f t="shared" si="2"/>
        <v>34.090909090909086</v>
      </c>
      <c r="I30" s="9"/>
      <c r="J30" s="5">
        <v>9</v>
      </c>
      <c r="K30" s="10">
        <v>10</v>
      </c>
      <c r="L30" s="10"/>
      <c r="M30" s="10"/>
      <c r="N30" s="9">
        <f t="shared" si="3"/>
        <v>53.090909090909086</v>
      </c>
      <c r="O30" s="5"/>
      <c r="Q30"/>
    </row>
    <row r="31" spans="1:17" x14ac:dyDescent="0.25">
      <c r="A31" s="5">
        <v>30</v>
      </c>
      <c r="B31" s="6" t="s">
        <v>72</v>
      </c>
      <c r="C31" s="7" t="s">
        <v>73</v>
      </c>
      <c r="D31" s="8"/>
      <c r="E31" s="9">
        <f t="shared" si="0"/>
        <v>0</v>
      </c>
      <c r="F31" s="5">
        <v>4</v>
      </c>
      <c r="G31" s="9">
        <f t="shared" si="1"/>
        <v>18.181818181818183</v>
      </c>
      <c r="H31" s="9">
        <f t="shared" si="2"/>
        <v>18.181818181818183</v>
      </c>
      <c r="I31" s="9"/>
      <c r="J31" s="5">
        <v>7</v>
      </c>
      <c r="K31" s="10"/>
      <c r="L31" s="10"/>
      <c r="M31" s="10"/>
      <c r="N31" s="9">
        <f t="shared" si="3"/>
        <v>25.181818181818183</v>
      </c>
      <c r="O31" s="5"/>
      <c r="Q31"/>
    </row>
    <row r="32" spans="1:17" x14ac:dyDescent="0.25">
      <c r="A32" s="5">
        <v>31</v>
      </c>
      <c r="B32" s="6" t="s">
        <v>74</v>
      </c>
      <c r="C32" s="7" t="s">
        <v>75</v>
      </c>
      <c r="D32" s="8">
        <v>10.5</v>
      </c>
      <c r="E32" s="9">
        <f t="shared" si="0"/>
        <v>43.75</v>
      </c>
      <c r="F32" s="5"/>
      <c r="G32" s="9">
        <f t="shared" si="1"/>
        <v>0</v>
      </c>
      <c r="H32" s="9">
        <f t="shared" si="2"/>
        <v>43.75</v>
      </c>
      <c r="I32" s="9"/>
      <c r="J32" s="5">
        <v>10</v>
      </c>
      <c r="K32" s="10"/>
      <c r="L32" s="10"/>
      <c r="M32" s="10"/>
      <c r="N32" s="9">
        <f t="shared" si="3"/>
        <v>53.75</v>
      </c>
      <c r="O32" s="5"/>
      <c r="Q32"/>
    </row>
    <row r="33" spans="1:17" x14ac:dyDescent="0.25">
      <c r="A33" s="5">
        <v>32</v>
      </c>
      <c r="B33" s="6" t="s">
        <v>76</v>
      </c>
      <c r="C33" s="7" t="s">
        <v>77</v>
      </c>
      <c r="D33" s="8"/>
      <c r="E33" s="9">
        <f t="shared" si="0"/>
        <v>0</v>
      </c>
      <c r="F33" s="5"/>
      <c r="G33" s="9">
        <f t="shared" si="1"/>
        <v>0</v>
      </c>
      <c r="H33" s="9">
        <f t="shared" si="2"/>
        <v>0</v>
      </c>
      <c r="I33" s="9"/>
      <c r="J33" s="5">
        <v>0</v>
      </c>
      <c r="K33" s="10"/>
      <c r="L33" s="10"/>
      <c r="M33" s="10"/>
      <c r="N33" s="9">
        <f t="shared" si="3"/>
        <v>0</v>
      </c>
      <c r="O33" s="5"/>
      <c r="Q33"/>
    </row>
    <row r="34" spans="1:17" x14ac:dyDescent="0.25">
      <c r="A34" s="5">
        <v>33</v>
      </c>
      <c r="B34" s="6" t="s">
        <v>78</v>
      </c>
      <c r="C34" s="7" t="s">
        <v>79</v>
      </c>
      <c r="D34" s="8"/>
      <c r="E34" s="9">
        <f t="shared" si="0"/>
        <v>0</v>
      </c>
      <c r="F34" s="5"/>
      <c r="G34" s="9">
        <f t="shared" si="1"/>
        <v>0</v>
      </c>
      <c r="H34" s="9">
        <f t="shared" si="2"/>
        <v>0</v>
      </c>
      <c r="I34" s="9"/>
      <c r="J34" s="5">
        <v>0</v>
      </c>
      <c r="K34" s="10"/>
      <c r="L34" s="10"/>
      <c r="M34" s="10"/>
      <c r="N34" s="9">
        <f t="shared" si="3"/>
        <v>0</v>
      </c>
      <c r="O34" s="5"/>
      <c r="Q34"/>
    </row>
    <row r="35" spans="1:17" x14ac:dyDescent="0.25">
      <c r="A35" s="5">
        <v>34</v>
      </c>
      <c r="B35" s="6" t="s">
        <v>80</v>
      </c>
      <c r="C35" s="7" t="s">
        <v>81</v>
      </c>
      <c r="D35" s="8">
        <v>11.5</v>
      </c>
      <c r="E35" s="9">
        <f t="shared" si="0"/>
        <v>47.916666666666671</v>
      </c>
      <c r="F35" s="5"/>
      <c r="G35" s="9">
        <f t="shared" si="1"/>
        <v>0</v>
      </c>
      <c r="H35" s="9">
        <f t="shared" si="2"/>
        <v>47.916666666666671</v>
      </c>
      <c r="I35" s="9"/>
      <c r="J35" s="5">
        <v>10</v>
      </c>
      <c r="K35" s="10">
        <v>40</v>
      </c>
      <c r="L35" s="10"/>
      <c r="M35" s="10"/>
      <c r="N35" s="9">
        <f t="shared" si="3"/>
        <v>97.916666666666671</v>
      </c>
      <c r="O35" s="5"/>
      <c r="Q35"/>
    </row>
    <row r="36" spans="1:17" x14ac:dyDescent="0.25">
      <c r="A36" s="5">
        <v>35</v>
      </c>
      <c r="B36" s="6" t="s">
        <v>82</v>
      </c>
      <c r="C36" s="7" t="s">
        <v>83</v>
      </c>
      <c r="D36" s="8">
        <v>6</v>
      </c>
      <c r="E36" s="9">
        <f t="shared" si="0"/>
        <v>25</v>
      </c>
      <c r="F36" s="5">
        <v>6.5</v>
      </c>
      <c r="G36" s="9">
        <f t="shared" si="1"/>
        <v>29.545454545454547</v>
      </c>
      <c r="H36" s="9">
        <f t="shared" si="2"/>
        <v>29.545454545454547</v>
      </c>
      <c r="I36" s="9"/>
      <c r="J36" s="5">
        <v>10</v>
      </c>
      <c r="K36" s="10">
        <v>25</v>
      </c>
      <c r="L36" s="10"/>
      <c r="M36" s="10"/>
      <c r="N36" s="9">
        <f t="shared" si="3"/>
        <v>64.545454545454547</v>
      </c>
      <c r="O36" s="5"/>
      <c r="Q36"/>
    </row>
    <row r="37" spans="1:17" x14ac:dyDescent="0.25">
      <c r="A37" s="16">
        <v>36</v>
      </c>
      <c r="B37" s="17" t="s">
        <v>84</v>
      </c>
      <c r="C37" s="18" t="s">
        <v>85</v>
      </c>
      <c r="D37" s="19">
        <v>3</v>
      </c>
      <c r="E37" s="20">
        <f t="shared" si="0"/>
        <v>12.5</v>
      </c>
      <c r="F37" s="16">
        <v>5.5</v>
      </c>
      <c r="G37" s="20">
        <f t="shared" si="1"/>
        <v>25</v>
      </c>
      <c r="H37" s="20">
        <f t="shared" si="2"/>
        <v>25</v>
      </c>
      <c r="I37" s="20"/>
      <c r="J37" s="16">
        <v>10</v>
      </c>
      <c r="K37" s="16"/>
      <c r="L37" s="16">
        <f>0.8*50</f>
        <v>40</v>
      </c>
      <c r="M37" s="16"/>
      <c r="N37" s="20">
        <f>L37+J37+K37</f>
        <v>50</v>
      </c>
      <c r="O37" s="16"/>
      <c r="Q37"/>
    </row>
    <row r="38" spans="1:17" x14ac:dyDescent="0.25">
      <c r="A38" s="16">
        <v>37</v>
      </c>
      <c r="B38" s="17" t="s">
        <v>86</v>
      </c>
      <c r="C38" s="18" t="s">
        <v>87</v>
      </c>
      <c r="D38" s="19">
        <v>0.5</v>
      </c>
      <c r="E38" s="20">
        <f t="shared" si="0"/>
        <v>2.083333333333333</v>
      </c>
      <c r="F38" s="16">
        <v>3</v>
      </c>
      <c r="G38" s="20">
        <f t="shared" si="1"/>
        <v>13.636363636363635</v>
      </c>
      <c r="H38" s="20">
        <f t="shared" si="2"/>
        <v>13.636363636363635</v>
      </c>
      <c r="I38" s="20"/>
      <c r="J38" s="16">
        <v>10</v>
      </c>
      <c r="K38" s="16">
        <v>0</v>
      </c>
      <c r="L38" s="16">
        <f>3/10*50</f>
        <v>15</v>
      </c>
      <c r="M38" s="16"/>
      <c r="N38" s="20">
        <v>25</v>
      </c>
      <c r="O38" s="16"/>
      <c r="P38" s="11"/>
      <c r="Q38"/>
    </row>
    <row r="39" spans="1:17" x14ac:dyDescent="0.25">
      <c r="A39" s="5">
        <v>38</v>
      </c>
      <c r="B39" s="6" t="s">
        <v>88</v>
      </c>
      <c r="C39" s="7" t="s">
        <v>89</v>
      </c>
      <c r="D39" s="8"/>
      <c r="E39" s="9">
        <f t="shared" si="0"/>
        <v>0</v>
      </c>
      <c r="F39" s="5"/>
      <c r="G39" s="9">
        <f t="shared" si="1"/>
        <v>0</v>
      </c>
      <c r="H39" s="9">
        <f t="shared" si="2"/>
        <v>0</v>
      </c>
      <c r="I39" s="9"/>
      <c r="J39" s="5">
        <v>0</v>
      </c>
      <c r="K39" s="10"/>
      <c r="L39" s="10"/>
      <c r="M39" s="10"/>
      <c r="N39" s="9">
        <f t="shared" si="3"/>
        <v>0</v>
      </c>
      <c r="O39" s="5"/>
      <c r="Q39"/>
    </row>
    <row r="40" spans="1:17" x14ac:dyDescent="0.25">
      <c r="A40" s="5">
        <v>39</v>
      </c>
      <c r="B40" s="6" t="s">
        <v>90</v>
      </c>
      <c r="C40" s="7" t="s">
        <v>91</v>
      </c>
      <c r="D40" s="8">
        <v>3.5</v>
      </c>
      <c r="E40" s="9">
        <f t="shared" si="0"/>
        <v>14.583333333333334</v>
      </c>
      <c r="F40" s="5">
        <v>7.5</v>
      </c>
      <c r="G40" s="9">
        <f t="shared" si="1"/>
        <v>34.090909090909086</v>
      </c>
      <c r="H40" s="9">
        <f t="shared" si="2"/>
        <v>34.090909090909086</v>
      </c>
      <c r="I40" s="9"/>
      <c r="J40" s="5">
        <v>10</v>
      </c>
      <c r="K40" s="10"/>
      <c r="L40" s="10"/>
      <c r="M40" s="10"/>
      <c r="N40" s="9">
        <f t="shared" si="3"/>
        <v>44.090909090909086</v>
      </c>
      <c r="O40" s="5"/>
      <c r="P40" s="11" t="s">
        <v>15</v>
      </c>
      <c r="Q40"/>
    </row>
    <row r="41" spans="1:17" x14ac:dyDescent="0.25">
      <c r="A41" s="5">
        <v>40</v>
      </c>
      <c r="B41" s="6" t="s">
        <v>92</v>
      </c>
      <c r="C41" s="7" t="s">
        <v>93</v>
      </c>
      <c r="D41" s="8">
        <v>6.5</v>
      </c>
      <c r="E41" s="9">
        <f t="shared" si="0"/>
        <v>27.083333333333332</v>
      </c>
      <c r="F41" s="5">
        <v>6</v>
      </c>
      <c r="G41" s="9">
        <f t="shared" si="1"/>
        <v>27.27272727272727</v>
      </c>
      <c r="H41" s="9">
        <f t="shared" si="2"/>
        <v>27.27272727272727</v>
      </c>
      <c r="I41" s="9"/>
      <c r="J41" s="5">
        <v>10</v>
      </c>
      <c r="K41" s="10">
        <v>30</v>
      </c>
      <c r="L41" s="10"/>
      <c r="M41" s="10"/>
      <c r="N41" s="9">
        <f t="shared" si="3"/>
        <v>67.272727272727266</v>
      </c>
      <c r="O41" s="5"/>
      <c r="P41" s="4" t="s">
        <v>15</v>
      </c>
      <c r="Q41"/>
    </row>
    <row r="42" spans="1:17" x14ac:dyDescent="0.25">
      <c r="A42" s="5">
        <v>41</v>
      </c>
      <c r="B42" s="6" t="s">
        <v>94</v>
      </c>
      <c r="C42" s="7" t="s">
        <v>95</v>
      </c>
      <c r="D42" s="8">
        <v>11.5</v>
      </c>
      <c r="E42" s="9">
        <f t="shared" si="0"/>
        <v>47.916666666666671</v>
      </c>
      <c r="F42" s="5"/>
      <c r="G42" s="9">
        <f t="shared" si="1"/>
        <v>0</v>
      </c>
      <c r="H42" s="9">
        <f t="shared" si="2"/>
        <v>47.916666666666671</v>
      </c>
      <c r="I42" s="9"/>
      <c r="J42" s="5">
        <v>10</v>
      </c>
      <c r="K42" s="10"/>
      <c r="L42" s="10"/>
      <c r="M42" s="10"/>
      <c r="N42" s="9">
        <f t="shared" si="3"/>
        <v>57.916666666666671</v>
      </c>
      <c r="O42" s="5"/>
      <c r="Q42"/>
    </row>
    <row r="43" spans="1:17" x14ac:dyDescent="0.25">
      <c r="A43" s="5">
        <v>42</v>
      </c>
      <c r="B43" s="6" t="s">
        <v>96</v>
      </c>
      <c r="C43" s="7" t="s">
        <v>97</v>
      </c>
      <c r="D43" s="8"/>
      <c r="E43" s="9">
        <f t="shared" si="0"/>
        <v>0</v>
      </c>
      <c r="F43" s="5">
        <v>4.5</v>
      </c>
      <c r="G43" s="9">
        <f t="shared" si="1"/>
        <v>20.454545454545457</v>
      </c>
      <c r="H43" s="9">
        <f t="shared" si="2"/>
        <v>20.454545454545457</v>
      </c>
      <c r="I43" s="9"/>
      <c r="J43" s="5">
        <v>7</v>
      </c>
      <c r="K43" s="10"/>
      <c r="L43" s="10"/>
      <c r="M43" s="10"/>
      <c r="N43" s="9">
        <f t="shared" si="3"/>
        <v>27.454545454545457</v>
      </c>
      <c r="O43" s="5"/>
      <c r="Q43"/>
    </row>
    <row r="44" spans="1:17" x14ac:dyDescent="0.25">
      <c r="A44" s="16">
        <v>43</v>
      </c>
      <c r="B44" s="17" t="s">
        <v>98</v>
      </c>
      <c r="C44" s="18" t="s">
        <v>99</v>
      </c>
      <c r="D44" s="19">
        <v>2</v>
      </c>
      <c r="E44" s="20">
        <f t="shared" si="0"/>
        <v>8.3333333333333321</v>
      </c>
      <c r="F44" s="16">
        <v>4.5</v>
      </c>
      <c r="G44" s="20">
        <f t="shared" si="1"/>
        <v>20.454545454545457</v>
      </c>
      <c r="H44" s="20">
        <f t="shared" si="2"/>
        <v>20.454545454545457</v>
      </c>
      <c r="I44" s="20"/>
      <c r="J44" s="16">
        <v>10</v>
      </c>
      <c r="K44" s="16"/>
      <c r="L44" s="20">
        <f>10/12*50</f>
        <v>41.666666666666671</v>
      </c>
      <c r="M44" s="16"/>
      <c r="N44" s="20">
        <f>L44+J44+K44</f>
        <v>51.666666666666671</v>
      </c>
      <c r="O44" s="16"/>
      <c r="Q44"/>
    </row>
    <row r="45" spans="1:17" x14ac:dyDescent="0.25">
      <c r="A45" s="5">
        <v>44</v>
      </c>
      <c r="B45" s="6" t="s">
        <v>100</v>
      </c>
      <c r="C45" s="7" t="s">
        <v>101</v>
      </c>
      <c r="D45" s="8">
        <v>7</v>
      </c>
      <c r="E45" s="9">
        <f t="shared" si="0"/>
        <v>29.166666666666668</v>
      </c>
      <c r="F45" s="5">
        <v>9.5</v>
      </c>
      <c r="G45" s="9">
        <f t="shared" si="1"/>
        <v>43.18181818181818</v>
      </c>
      <c r="H45" s="9">
        <f t="shared" si="2"/>
        <v>43.18181818181818</v>
      </c>
      <c r="I45" s="9"/>
      <c r="J45" s="5">
        <v>10</v>
      </c>
      <c r="K45" s="10"/>
      <c r="L45" s="10"/>
      <c r="M45" s="10"/>
      <c r="N45" s="9">
        <f t="shared" si="3"/>
        <v>53.18181818181818</v>
      </c>
      <c r="O45" s="5"/>
      <c r="Q45"/>
    </row>
    <row r="46" spans="1:17" x14ac:dyDescent="0.25">
      <c r="A46" s="5">
        <v>45</v>
      </c>
      <c r="B46" s="6" t="s">
        <v>102</v>
      </c>
      <c r="C46" s="7" t="s">
        <v>103</v>
      </c>
      <c r="D46" s="8">
        <v>7</v>
      </c>
      <c r="E46" s="9">
        <f t="shared" si="0"/>
        <v>29.166666666666668</v>
      </c>
      <c r="F46" s="5">
        <v>10.5</v>
      </c>
      <c r="G46" s="9">
        <f t="shared" si="1"/>
        <v>47.727272727272727</v>
      </c>
      <c r="H46" s="9">
        <f t="shared" si="2"/>
        <v>47.727272727272727</v>
      </c>
      <c r="I46" s="9"/>
      <c r="J46" s="5">
        <v>10</v>
      </c>
      <c r="K46" s="10"/>
      <c r="L46" s="10"/>
      <c r="M46" s="10"/>
      <c r="N46" s="9">
        <f t="shared" si="3"/>
        <v>57.727272727272727</v>
      </c>
      <c r="O46" s="5"/>
      <c r="Q46"/>
    </row>
    <row r="47" spans="1:17" x14ac:dyDescent="0.25">
      <c r="A47" s="16">
        <v>46</v>
      </c>
      <c r="B47" s="17" t="s">
        <v>104</v>
      </c>
      <c r="C47" s="18" t="s">
        <v>105</v>
      </c>
      <c r="D47" s="19">
        <v>1</v>
      </c>
      <c r="E47" s="20">
        <f t="shared" si="0"/>
        <v>4.1666666666666661</v>
      </c>
      <c r="F47" s="16">
        <v>2.5</v>
      </c>
      <c r="G47" s="20">
        <f t="shared" si="1"/>
        <v>11.363636363636363</v>
      </c>
      <c r="H47" s="20">
        <f t="shared" si="2"/>
        <v>11.363636363636363</v>
      </c>
      <c r="I47" s="20"/>
      <c r="J47" s="16">
        <v>7</v>
      </c>
      <c r="K47" s="16"/>
      <c r="L47" s="16">
        <f>9/10*50</f>
        <v>45</v>
      </c>
      <c r="M47" s="16"/>
      <c r="N47" s="20">
        <f>L47+J47+K47</f>
        <v>52</v>
      </c>
      <c r="O47" s="16"/>
      <c r="P47" s="4" t="s">
        <v>15</v>
      </c>
      <c r="Q47"/>
    </row>
    <row r="48" spans="1:17" x14ac:dyDescent="0.25">
      <c r="A48" s="5">
        <v>47</v>
      </c>
      <c r="B48" s="6" t="s">
        <v>106</v>
      </c>
      <c r="C48" s="7" t="s">
        <v>107</v>
      </c>
      <c r="D48" s="8">
        <v>1</v>
      </c>
      <c r="E48" s="9">
        <f t="shared" si="0"/>
        <v>4.1666666666666661</v>
      </c>
      <c r="F48" s="5">
        <v>5</v>
      </c>
      <c r="G48" s="9">
        <f t="shared" si="1"/>
        <v>22.727272727272727</v>
      </c>
      <c r="H48" s="9">
        <f t="shared" si="2"/>
        <v>22.727272727272727</v>
      </c>
      <c r="I48" s="9"/>
      <c r="J48" s="5">
        <v>7</v>
      </c>
      <c r="K48" s="10"/>
      <c r="L48" s="10"/>
      <c r="M48" s="10"/>
      <c r="N48" s="9">
        <f t="shared" si="3"/>
        <v>29.727272727272727</v>
      </c>
      <c r="O48" s="5"/>
      <c r="P48" s="4" t="s">
        <v>15</v>
      </c>
      <c r="Q48"/>
    </row>
    <row r="49" spans="1:17" x14ac:dyDescent="0.25">
      <c r="A49" s="5">
        <v>48</v>
      </c>
      <c r="B49" s="6" t="s">
        <v>108</v>
      </c>
      <c r="C49" s="7" t="s">
        <v>109</v>
      </c>
      <c r="D49" s="8"/>
      <c r="E49" s="9">
        <f t="shared" si="0"/>
        <v>0</v>
      </c>
      <c r="F49" s="5">
        <v>1.5</v>
      </c>
      <c r="G49" s="9">
        <f t="shared" si="1"/>
        <v>6.8181818181818175</v>
      </c>
      <c r="H49" s="9">
        <f t="shared" si="2"/>
        <v>6.8181818181818175</v>
      </c>
      <c r="I49" s="9"/>
      <c r="J49" s="5">
        <v>5</v>
      </c>
      <c r="K49" s="10"/>
      <c r="L49" s="10"/>
      <c r="M49" s="10"/>
      <c r="N49" s="9">
        <f t="shared" si="3"/>
        <v>11.818181818181817</v>
      </c>
      <c r="O49" s="5"/>
      <c r="Q49"/>
    </row>
    <row r="50" spans="1:17" x14ac:dyDescent="0.25">
      <c r="A50" s="5">
        <v>49</v>
      </c>
      <c r="B50" s="6" t="s">
        <v>110</v>
      </c>
      <c r="C50" s="7" t="s">
        <v>111</v>
      </c>
      <c r="D50" s="8"/>
      <c r="E50" s="9">
        <f t="shared" si="0"/>
        <v>0</v>
      </c>
      <c r="F50" s="5"/>
      <c r="G50" s="9">
        <f t="shared" si="1"/>
        <v>0</v>
      </c>
      <c r="H50" s="9">
        <f t="shared" si="2"/>
        <v>0</v>
      </c>
      <c r="I50" s="9"/>
      <c r="J50" s="5">
        <v>0</v>
      </c>
      <c r="K50" s="10"/>
      <c r="L50" s="10"/>
      <c r="M50" s="10"/>
      <c r="N50" s="9">
        <f t="shared" si="3"/>
        <v>0</v>
      </c>
      <c r="O50" s="5"/>
      <c r="Q50"/>
    </row>
    <row r="51" spans="1:17" x14ac:dyDescent="0.25">
      <c r="A51" s="5">
        <v>50</v>
      </c>
      <c r="B51" s="6" t="s">
        <v>112</v>
      </c>
      <c r="C51" s="7" t="s">
        <v>113</v>
      </c>
      <c r="D51" s="8">
        <v>7.5</v>
      </c>
      <c r="E51" s="9">
        <f t="shared" si="0"/>
        <v>31.25</v>
      </c>
      <c r="F51" s="5">
        <v>6.5</v>
      </c>
      <c r="G51" s="9">
        <f t="shared" si="1"/>
        <v>29.545454545454547</v>
      </c>
      <c r="H51" s="9">
        <f t="shared" si="2"/>
        <v>31.25</v>
      </c>
      <c r="I51" s="9"/>
      <c r="J51" s="5">
        <v>10</v>
      </c>
      <c r="K51" s="10">
        <v>10</v>
      </c>
      <c r="L51" s="10"/>
      <c r="M51" s="10"/>
      <c r="N51" s="9">
        <f t="shared" si="3"/>
        <v>51.25</v>
      </c>
      <c r="O51" s="5"/>
      <c r="P51" s="11"/>
      <c r="Q51"/>
    </row>
    <row r="52" spans="1:17" x14ac:dyDescent="0.25">
      <c r="A52" s="5">
        <v>51</v>
      </c>
      <c r="B52" s="6" t="s">
        <v>114</v>
      </c>
      <c r="C52" s="7" t="s">
        <v>115</v>
      </c>
      <c r="D52" s="8">
        <v>9</v>
      </c>
      <c r="E52" s="9">
        <f t="shared" si="0"/>
        <v>37.5</v>
      </c>
      <c r="F52" s="5"/>
      <c r="G52" s="9">
        <f t="shared" si="1"/>
        <v>0</v>
      </c>
      <c r="H52" s="9">
        <f t="shared" si="2"/>
        <v>37.5</v>
      </c>
      <c r="I52" s="9"/>
      <c r="J52" s="5">
        <v>10</v>
      </c>
      <c r="K52" s="10">
        <v>15</v>
      </c>
      <c r="L52" s="10"/>
      <c r="M52" s="10"/>
      <c r="N52" s="9">
        <f t="shared" si="3"/>
        <v>62.5</v>
      </c>
      <c r="O52" s="5"/>
      <c r="Q52"/>
    </row>
    <row r="53" spans="1:17" x14ac:dyDescent="0.25">
      <c r="A53" s="5">
        <v>52</v>
      </c>
      <c r="B53" s="6" t="s">
        <v>116</v>
      </c>
      <c r="C53" s="7" t="s">
        <v>117</v>
      </c>
      <c r="D53" s="8"/>
      <c r="E53" s="9">
        <f t="shared" si="0"/>
        <v>0</v>
      </c>
      <c r="F53" s="5"/>
      <c r="G53" s="9">
        <f t="shared" si="1"/>
        <v>0</v>
      </c>
      <c r="H53" s="9">
        <f t="shared" si="2"/>
        <v>0</v>
      </c>
      <c r="I53" s="9"/>
      <c r="J53" s="5">
        <v>0</v>
      </c>
      <c r="K53" s="10"/>
      <c r="L53" s="10"/>
      <c r="M53" s="10"/>
      <c r="N53" s="9">
        <f t="shared" si="3"/>
        <v>0</v>
      </c>
      <c r="O53" s="5"/>
      <c r="Q53"/>
    </row>
    <row r="54" spans="1:17" x14ac:dyDescent="0.25">
      <c r="A54" s="5">
        <v>53</v>
      </c>
      <c r="B54" s="6" t="s">
        <v>118</v>
      </c>
      <c r="C54" s="7" t="s">
        <v>119</v>
      </c>
      <c r="D54" s="8"/>
      <c r="E54" s="9">
        <f t="shared" si="0"/>
        <v>0</v>
      </c>
      <c r="F54" s="5"/>
      <c r="G54" s="9">
        <f t="shared" si="1"/>
        <v>0</v>
      </c>
      <c r="H54" s="9">
        <f t="shared" si="2"/>
        <v>0</v>
      </c>
      <c r="I54" s="9"/>
      <c r="J54" s="5">
        <v>0</v>
      </c>
      <c r="K54" s="10"/>
      <c r="L54" s="10"/>
      <c r="M54" s="10"/>
      <c r="N54" s="9">
        <f t="shared" si="3"/>
        <v>0</v>
      </c>
      <c r="O54" s="5"/>
      <c r="Q54"/>
    </row>
    <row r="55" spans="1:17" x14ac:dyDescent="0.25">
      <c r="A55" s="16">
        <v>54</v>
      </c>
      <c r="B55" s="17" t="s">
        <v>120</v>
      </c>
      <c r="C55" s="18" t="s">
        <v>121</v>
      </c>
      <c r="D55" s="19">
        <v>0</v>
      </c>
      <c r="E55" s="20">
        <f t="shared" si="0"/>
        <v>0</v>
      </c>
      <c r="F55" s="16">
        <v>6.5</v>
      </c>
      <c r="G55" s="20">
        <f t="shared" si="1"/>
        <v>29.545454545454547</v>
      </c>
      <c r="H55" s="20">
        <f t="shared" si="2"/>
        <v>29.545454545454547</v>
      </c>
      <c r="I55" s="20"/>
      <c r="J55" s="16">
        <v>8</v>
      </c>
      <c r="K55" s="16"/>
      <c r="L55" s="20">
        <f>10/11*50</f>
        <v>45.454545454545453</v>
      </c>
      <c r="M55" s="16"/>
      <c r="N55" s="20">
        <f>L55+J55+K55</f>
        <v>53.454545454545453</v>
      </c>
      <c r="O55" s="16"/>
      <c r="P55" s="4" t="s">
        <v>15</v>
      </c>
      <c r="Q55"/>
    </row>
    <row r="56" spans="1:17" x14ac:dyDescent="0.25">
      <c r="A56" s="5">
        <v>55</v>
      </c>
      <c r="B56" s="6" t="s">
        <v>122</v>
      </c>
      <c r="C56" s="7" t="s">
        <v>123</v>
      </c>
      <c r="D56" s="8"/>
      <c r="E56" s="9">
        <f t="shared" si="0"/>
        <v>0</v>
      </c>
      <c r="F56" s="5"/>
      <c r="G56" s="9">
        <f t="shared" si="1"/>
        <v>0</v>
      </c>
      <c r="H56" s="9">
        <f t="shared" si="2"/>
        <v>0</v>
      </c>
      <c r="I56" s="9"/>
      <c r="J56" s="5">
        <v>0</v>
      </c>
      <c r="K56" s="10"/>
      <c r="L56" s="10"/>
      <c r="M56" s="10"/>
      <c r="N56" s="9">
        <f t="shared" si="3"/>
        <v>0</v>
      </c>
      <c r="O56" s="5"/>
      <c r="Q56"/>
    </row>
    <row r="57" spans="1:17" x14ac:dyDescent="0.25">
      <c r="A57" s="5">
        <v>56</v>
      </c>
      <c r="B57" s="6" t="s">
        <v>124</v>
      </c>
      <c r="C57" s="7" t="s">
        <v>125</v>
      </c>
      <c r="D57" s="8"/>
      <c r="E57" s="9">
        <f t="shared" si="0"/>
        <v>0</v>
      </c>
      <c r="F57" s="5">
        <v>4.5</v>
      </c>
      <c r="G57" s="9">
        <f t="shared" si="1"/>
        <v>20.454545454545457</v>
      </c>
      <c r="H57" s="9">
        <f t="shared" si="2"/>
        <v>20.454545454545457</v>
      </c>
      <c r="I57" s="9"/>
      <c r="J57" s="5">
        <v>8</v>
      </c>
      <c r="K57" s="10"/>
      <c r="L57" s="10"/>
      <c r="M57" s="10"/>
      <c r="N57" s="9">
        <f t="shared" si="3"/>
        <v>28.454545454545457</v>
      </c>
      <c r="O57" s="5"/>
      <c r="Q57"/>
    </row>
    <row r="58" spans="1:17" x14ac:dyDescent="0.25">
      <c r="A58" s="5">
        <v>57</v>
      </c>
      <c r="B58" s="6" t="s">
        <v>126</v>
      </c>
      <c r="C58" s="7" t="s">
        <v>127</v>
      </c>
      <c r="D58" s="8"/>
      <c r="E58" s="9">
        <f t="shared" si="0"/>
        <v>0</v>
      </c>
      <c r="F58" s="5">
        <v>3.5</v>
      </c>
      <c r="G58" s="9">
        <f t="shared" si="1"/>
        <v>15.909090909090908</v>
      </c>
      <c r="H58" s="9">
        <f t="shared" si="2"/>
        <v>15.909090909090908</v>
      </c>
      <c r="I58" s="9"/>
      <c r="J58" s="5">
        <v>8</v>
      </c>
      <c r="K58" s="10">
        <v>30</v>
      </c>
      <c r="L58" s="10"/>
      <c r="M58" s="10"/>
      <c r="N58" s="9">
        <f t="shared" si="3"/>
        <v>53.909090909090907</v>
      </c>
      <c r="O58" s="5"/>
      <c r="Q58"/>
    </row>
    <row r="59" spans="1:17" x14ac:dyDescent="0.25">
      <c r="A59" s="16">
        <v>58</v>
      </c>
      <c r="B59" s="17" t="s">
        <v>128</v>
      </c>
      <c r="C59" s="18" t="s">
        <v>129</v>
      </c>
      <c r="D59" s="19">
        <v>1.5</v>
      </c>
      <c r="E59" s="20">
        <f t="shared" si="0"/>
        <v>6.25</v>
      </c>
      <c r="F59" s="16">
        <v>2.5</v>
      </c>
      <c r="G59" s="20">
        <f t="shared" si="1"/>
        <v>11.363636363636363</v>
      </c>
      <c r="H59" s="20">
        <f t="shared" si="2"/>
        <v>11.363636363636363</v>
      </c>
      <c r="I59" s="20"/>
      <c r="J59" s="16">
        <v>7</v>
      </c>
      <c r="K59" s="16"/>
      <c r="L59" s="16">
        <f>0.2*50</f>
        <v>10</v>
      </c>
      <c r="M59" s="16"/>
      <c r="N59" s="20">
        <f t="shared" si="3"/>
        <v>18.363636363636363</v>
      </c>
      <c r="O59" s="16"/>
      <c r="Q59"/>
    </row>
    <row r="60" spans="1:17" x14ac:dyDescent="0.25">
      <c r="A60" s="5">
        <v>59</v>
      </c>
      <c r="B60" s="6" t="s">
        <v>130</v>
      </c>
      <c r="C60" s="7" t="s">
        <v>131</v>
      </c>
      <c r="D60" s="8"/>
      <c r="E60" s="9">
        <f t="shared" si="0"/>
        <v>0</v>
      </c>
      <c r="F60" s="5">
        <v>9</v>
      </c>
      <c r="G60" s="9">
        <f t="shared" si="1"/>
        <v>40.909090909090914</v>
      </c>
      <c r="H60" s="9">
        <f t="shared" si="2"/>
        <v>40.909090909090914</v>
      </c>
      <c r="I60" s="9"/>
      <c r="J60" s="5">
        <v>10</v>
      </c>
      <c r="K60" s="10"/>
      <c r="L60" s="10"/>
      <c r="M60" s="10"/>
      <c r="N60" s="9">
        <f t="shared" si="3"/>
        <v>50.909090909090914</v>
      </c>
      <c r="O60" s="5"/>
      <c r="Q60"/>
    </row>
    <row r="61" spans="1:17" x14ac:dyDescent="0.25">
      <c r="A61" s="5">
        <v>60</v>
      </c>
      <c r="B61" s="6" t="s">
        <v>132</v>
      </c>
      <c r="C61" s="7" t="s">
        <v>133</v>
      </c>
      <c r="D61" s="8">
        <v>5.5</v>
      </c>
      <c r="E61" s="9">
        <f t="shared" si="0"/>
        <v>22.916666666666664</v>
      </c>
      <c r="F61" s="5">
        <v>7</v>
      </c>
      <c r="G61" s="9">
        <f t="shared" si="1"/>
        <v>31.818181818181817</v>
      </c>
      <c r="H61" s="9">
        <f t="shared" si="2"/>
        <v>31.818181818181817</v>
      </c>
      <c r="I61" s="9"/>
      <c r="J61" s="5">
        <v>8</v>
      </c>
      <c r="K61" s="10"/>
      <c r="L61" s="10"/>
      <c r="M61" s="10"/>
      <c r="N61" s="9">
        <f t="shared" si="3"/>
        <v>39.818181818181813</v>
      </c>
      <c r="O61" s="5"/>
      <c r="Q61"/>
    </row>
    <row r="62" spans="1:17" x14ac:dyDescent="0.25">
      <c r="A62" s="5">
        <v>61</v>
      </c>
      <c r="B62" s="6" t="s">
        <v>134</v>
      </c>
      <c r="C62" s="7" t="s">
        <v>135</v>
      </c>
      <c r="D62" s="8">
        <v>9.5</v>
      </c>
      <c r="E62" s="9">
        <f t="shared" si="0"/>
        <v>39.583333333333329</v>
      </c>
      <c r="F62" s="5">
        <v>10.5</v>
      </c>
      <c r="G62" s="9">
        <f t="shared" si="1"/>
        <v>47.727272727272727</v>
      </c>
      <c r="H62" s="9">
        <f t="shared" si="2"/>
        <v>47.727272727272727</v>
      </c>
      <c r="I62" s="9"/>
      <c r="J62" s="5">
        <v>10</v>
      </c>
      <c r="K62" s="10">
        <v>35</v>
      </c>
      <c r="L62" s="10"/>
      <c r="M62" s="10"/>
      <c r="N62" s="9">
        <f t="shared" si="3"/>
        <v>92.72727272727272</v>
      </c>
      <c r="O62" s="5"/>
      <c r="P62" s="11"/>
      <c r="Q62"/>
    </row>
    <row r="63" spans="1:17" x14ac:dyDescent="0.25">
      <c r="A63" s="5">
        <v>62</v>
      </c>
      <c r="B63" s="6" t="s">
        <v>136</v>
      </c>
      <c r="C63" s="7" t="s">
        <v>137</v>
      </c>
      <c r="D63" s="8"/>
      <c r="E63" s="9">
        <f t="shared" si="0"/>
        <v>0</v>
      </c>
      <c r="F63" s="5">
        <v>4</v>
      </c>
      <c r="G63" s="9">
        <f t="shared" si="1"/>
        <v>18.181818181818183</v>
      </c>
      <c r="H63" s="9">
        <f t="shared" si="2"/>
        <v>18.181818181818183</v>
      </c>
      <c r="I63" s="9"/>
      <c r="J63" s="5">
        <v>7</v>
      </c>
      <c r="K63" s="10"/>
      <c r="L63" s="10"/>
      <c r="M63" s="10"/>
      <c r="N63" s="9">
        <f t="shared" si="3"/>
        <v>25.181818181818183</v>
      </c>
      <c r="O63" s="5"/>
      <c r="Q63"/>
    </row>
    <row r="64" spans="1:17" x14ac:dyDescent="0.25">
      <c r="A64" s="5">
        <v>63</v>
      </c>
      <c r="B64" s="6" t="s">
        <v>138</v>
      </c>
      <c r="C64" s="7" t="s">
        <v>139</v>
      </c>
      <c r="D64" s="8"/>
      <c r="E64" s="9">
        <f t="shared" si="0"/>
        <v>0</v>
      </c>
      <c r="F64" s="5"/>
      <c r="G64" s="9">
        <f t="shared" si="1"/>
        <v>0</v>
      </c>
      <c r="H64" s="9">
        <f t="shared" si="2"/>
        <v>0</v>
      </c>
      <c r="I64" s="9"/>
      <c r="J64" s="5">
        <v>0</v>
      </c>
      <c r="K64" s="10"/>
      <c r="L64" s="10"/>
      <c r="M64" s="10"/>
      <c r="N64" s="9">
        <f t="shared" si="3"/>
        <v>0</v>
      </c>
      <c r="O64" s="5"/>
      <c r="Q64"/>
    </row>
    <row r="65" spans="1:17" x14ac:dyDescent="0.25">
      <c r="A65" s="5">
        <v>64</v>
      </c>
      <c r="B65" s="6" t="s">
        <v>140</v>
      </c>
      <c r="C65" s="7" t="s">
        <v>141</v>
      </c>
      <c r="D65" s="8">
        <v>10.5</v>
      </c>
      <c r="E65" s="9">
        <f t="shared" si="0"/>
        <v>43.75</v>
      </c>
      <c r="F65" s="5"/>
      <c r="G65" s="9">
        <f t="shared" si="1"/>
        <v>0</v>
      </c>
      <c r="H65" s="9">
        <f t="shared" si="2"/>
        <v>43.75</v>
      </c>
      <c r="I65" s="9"/>
      <c r="J65" s="5">
        <v>10</v>
      </c>
      <c r="K65" s="10">
        <v>30</v>
      </c>
      <c r="L65" s="10"/>
      <c r="M65" s="10"/>
      <c r="N65" s="9">
        <f t="shared" si="3"/>
        <v>83.75</v>
      </c>
      <c r="O65" s="5"/>
      <c r="Q65"/>
    </row>
    <row r="66" spans="1:17" x14ac:dyDescent="0.25">
      <c r="A66" s="5">
        <v>65</v>
      </c>
      <c r="B66" s="6" t="s">
        <v>142</v>
      </c>
      <c r="C66" s="7" t="s">
        <v>143</v>
      </c>
      <c r="D66" s="8">
        <v>7</v>
      </c>
      <c r="E66" s="9">
        <f t="shared" ref="E66:E129" si="4">D66/12*50</f>
        <v>29.166666666666668</v>
      </c>
      <c r="F66" s="5">
        <v>5</v>
      </c>
      <c r="G66" s="9">
        <f t="shared" ref="G66:G129" si="5">F66/11*50</f>
        <v>22.727272727272727</v>
      </c>
      <c r="H66" s="9">
        <f t="shared" ref="H66:H129" si="6">IF(E66&gt;G66,E66,G66)</f>
        <v>29.166666666666668</v>
      </c>
      <c r="I66" s="9"/>
      <c r="J66" s="5">
        <v>8</v>
      </c>
      <c r="K66" s="10">
        <v>25</v>
      </c>
      <c r="L66" s="10"/>
      <c r="M66" s="10"/>
      <c r="N66" s="9">
        <f t="shared" ref="N66:N129" si="7">H66+J66+K66</f>
        <v>62.166666666666671</v>
      </c>
      <c r="O66" s="5"/>
      <c r="P66" s="11"/>
      <c r="Q66"/>
    </row>
    <row r="67" spans="1:17" x14ac:dyDescent="0.25">
      <c r="A67" s="5">
        <v>66</v>
      </c>
      <c r="B67" s="6" t="s">
        <v>144</v>
      </c>
      <c r="C67" s="7" t="s">
        <v>145</v>
      </c>
      <c r="D67" s="8">
        <v>10.5</v>
      </c>
      <c r="E67" s="9">
        <f t="shared" si="4"/>
        <v>43.75</v>
      </c>
      <c r="F67" s="5"/>
      <c r="G67" s="9">
        <f t="shared" si="5"/>
        <v>0</v>
      </c>
      <c r="H67" s="9">
        <f t="shared" si="6"/>
        <v>43.75</v>
      </c>
      <c r="I67" s="9"/>
      <c r="J67" s="5">
        <v>10</v>
      </c>
      <c r="K67" s="10"/>
      <c r="L67" s="10"/>
      <c r="M67" s="10"/>
      <c r="N67" s="9">
        <f t="shared" si="7"/>
        <v>53.75</v>
      </c>
      <c r="O67" s="5"/>
      <c r="Q67"/>
    </row>
    <row r="68" spans="1:17" x14ac:dyDescent="0.25">
      <c r="A68" s="5">
        <v>67</v>
      </c>
      <c r="B68" s="6" t="s">
        <v>146</v>
      </c>
      <c r="C68" s="7" t="s">
        <v>147</v>
      </c>
      <c r="D68" s="8"/>
      <c r="E68" s="9">
        <f t="shared" si="4"/>
        <v>0</v>
      </c>
      <c r="F68" s="5"/>
      <c r="G68" s="9">
        <f t="shared" si="5"/>
        <v>0</v>
      </c>
      <c r="H68" s="9">
        <f t="shared" si="6"/>
        <v>0</v>
      </c>
      <c r="I68" s="9"/>
      <c r="J68" s="5">
        <v>0</v>
      </c>
      <c r="K68" s="10"/>
      <c r="L68" s="10"/>
      <c r="M68" s="10"/>
      <c r="N68" s="9">
        <f t="shared" si="7"/>
        <v>0</v>
      </c>
      <c r="O68" s="5"/>
      <c r="Q68"/>
    </row>
    <row r="69" spans="1:17" x14ac:dyDescent="0.25">
      <c r="A69" s="5">
        <v>68</v>
      </c>
      <c r="B69" s="6" t="s">
        <v>148</v>
      </c>
      <c r="C69" s="7" t="s">
        <v>149</v>
      </c>
      <c r="D69" s="8">
        <v>1</v>
      </c>
      <c r="E69" s="9">
        <f t="shared" si="4"/>
        <v>4.1666666666666661</v>
      </c>
      <c r="F69" s="5">
        <v>7</v>
      </c>
      <c r="G69" s="9">
        <f t="shared" si="5"/>
        <v>31.818181818181817</v>
      </c>
      <c r="H69" s="9">
        <f t="shared" si="6"/>
        <v>31.818181818181817</v>
      </c>
      <c r="I69" s="9"/>
      <c r="J69" s="5">
        <v>8</v>
      </c>
      <c r="K69" s="10">
        <v>15</v>
      </c>
      <c r="L69" s="10"/>
      <c r="M69" s="10"/>
      <c r="N69" s="9">
        <f t="shared" si="7"/>
        <v>54.818181818181813</v>
      </c>
      <c r="O69" s="5"/>
      <c r="P69" s="4" t="s">
        <v>15</v>
      </c>
      <c r="Q69"/>
    </row>
    <row r="70" spans="1:17" x14ac:dyDescent="0.25">
      <c r="A70" s="5">
        <v>69</v>
      </c>
      <c r="B70" s="6" t="s">
        <v>150</v>
      </c>
      <c r="C70" s="7" t="s">
        <v>151</v>
      </c>
      <c r="D70" s="8">
        <v>4.5</v>
      </c>
      <c r="E70" s="9">
        <f t="shared" si="4"/>
        <v>18.75</v>
      </c>
      <c r="F70" s="5">
        <v>8.8000000000000007</v>
      </c>
      <c r="G70" s="9">
        <f t="shared" si="5"/>
        <v>40</v>
      </c>
      <c r="H70" s="9">
        <f t="shared" si="6"/>
        <v>40</v>
      </c>
      <c r="I70" s="9"/>
      <c r="J70" s="5">
        <v>10</v>
      </c>
      <c r="K70" s="10"/>
      <c r="L70" s="10"/>
      <c r="M70" s="10"/>
      <c r="N70" s="9">
        <f t="shared" si="7"/>
        <v>50</v>
      </c>
      <c r="O70" s="5"/>
      <c r="Q70"/>
    </row>
    <row r="71" spans="1:17" x14ac:dyDescent="0.25">
      <c r="A71" s="16">
        <v>70</v>
      </c>
      <c r="B71" s="17" t="s">
        <v>152</v>
      </c>
      <c r="C71" s="18" t="s">
        <v>153</v>
      </c>
      <c r="D71" s="19">
        <v>4.5</v>
      </c>
      <c r="E71" s="20">
        <f t="shared" si="4"/>
        <v>18.75</v>
      </c>
      <c r="F71" s="16">
        <v>6.5</v>
      </c>
      <c r="G71" s="20">
        <f t="shared" si="5"/>
        <v>29.545454545454547</v>
      </c>
      <c r="H71" s="20">
        <f t="shared" si="6"/>
        <v>29.545454545454547</v>
      </c>
      <c r="I71" s="20"/>
      <c r="J71" s="16">
        <v>8</v>
      </c>
      <c r="K71" s="16"/>
      <c r="L71" s="20">
        <f>10/11*50</f>
        <v>45.454545454545453</v>
      </c>
      <c r="M71" s="16"/>
      <c r="N71" s="20">
        <v>53.45</v>
      </c>
      <c r="O71" s="16"/>
      <c r="Q71"/>
    </row>
    <row r="72" spans="1:17" x14ac:dyDescent="0.25">
      <c r="A72" s="5">
        <v>71</v>
      </c>
      <c r="B72" s="6" t="s">
        <v>154</v>
      </c>
      <c r="C72" s="7" t="s">
        <v>155</v>
      </c>
      <c r="D72" s="8"/>
      <c r="E72" s="9">
        <f t="shared" si="4"/>
        <v>0</v>
      </c>
      <c r="F72" s="5">
        <v>1</v>
      </c>
      <c r="G72" s="9">
        <f t="shared" si="5"/>
        <v>4.5454545454545459</v>
      </c>
      <c r="H72" s="9">
        <f t="shared" si="6"/>
        <v>4.5454545454545459</v>
      </c>
      <c r="I72" s="9"/>
      <c r="J72" s="5">
        <v>5</v>
      </c>
      <c r="K72" s="10"/>
      <c r="L72" s="10"/>
      <c r="M72" s="10"/>
      <c r="N72" s="9">
        <f t="shared" si="7"/>
        <v>9.5454545454545467</v>
      </c>
      <c r="O72" s="5"/>
      <c r="Q72"/>
    </row>
    <row r="73" spans="1:17" x14ac:dyDescent="0.25">
      <c r="A73" s="5">
        <v>72</v>
      </c>
      <c r="B73" s="6" t="s">
        <v>156</v>
      </c>
      <c r="C73" s="7" t="s">
        <v>157</v>
      </c>
      <c r="D73" s="8">
        <v>7.5</v>
      </c>
      <c r="E73" s="9">
        <f t="shared" si="4"/>
        <v>31.25</v>
      </c>
      <c r="F73" s="5">
        <v>3</v>
      </c>
      <c r="G73" s="9">
        <f t="shared" si="5"/>
        <v>13.636363636363635</v>
      </c>
      <c r="H73" s="9">
        <f t="shared" si="6"/>
        <v>31.25</v>
      </c>
      <c r="I73" s="9"/>
      <c r="J73" s="5">
        <v>9</v>
      </c>
      <c r="K73" s="10"/>
      <c r="L73" s="10"/>
      <c r="M73" s="10"/>
      <c r="N73" s="9">
        <f t="shared" si="7"/>
        <v>40.25</v>
      </c>
      <c r="O73" s="5"/>
      <c r="Q73"/>
    </row>
    <row r="74" spans="1:17" x14ac:dyDescent="0.25">
      <c r="A74" s="16">
        <v>73</v>
      </c>
      <c r="B74" s="17" t="s">
        <v>158</v>
      </c>
      <c r="C74" s="18" t="s">
        <v>159</v>
      </c>
      <c r="D74" s="19">
        <v>3</v>
      </c>
      <c r="E74" s="20">
        <f t="shared" si="4"/>
        <v>12.5</v>
      </c>
      <c r="F74" s="16">
        <v>4.5</v>
      </c>
      <c r="G74" s="20">
        <f t="shared" si="5"/>
        <v>20.454545454545457</v>
      </c>
      <c r="H74" s="20">
        <f t="shared" si="6"/>
        <v>20.454545454545457</v>
      </c>
      <c r="I74" s="20"/>
      <c r="J74" s="16">
        <v>8</v>
      </c>
      <c r="K74" s="16"/>
      <c r="L74" s="20">
        <f>0.45*50</f>
        <v>22.5</v>
      </c>
      <c r="M74" s="16"/>
      <c r="N74" s="20">
        <f>L74+J74+K74</f>
        <v>30.5</v>
      </c>
      <c r="O74" s="16"/>
      <c r="Q74"/>
    </row>
    <row r="75" spans="1:17" x14ac:dyDescent="0.25">
      <c r="A75" s="5">
        <v>74</v>
      </c>
      <c r="B75" s="6" t="s">
        <v>160</v>
      </c>
      <c r="C75" s="7" t="s">
        <v>161</v>
      </c>
      <c r="D75" s="8"/>
      <c r="E75" s="9">
        <f t="shared" si="4"/>
        <v>0</v>
      </c>
      <c r="F75" s="5">
        <v>0</v>
      </c>
      <c r="G75" s="9">
        <f t="shared" si="5"/>
        <v>0</v>
      </c>
      <c r="H75" s="9">
        <f t="shared" si="6"/>
        <v>0</v>
      </c>
      <c r="I75" s="9"/>
      <c r="J75" s="5">
        <v>0</v>
      </c>
      <c r="K75" s="10"/>
      <c r="L75" s="10"/>
      <c r="M75" s="10"/>
      <c r="N75" s="9">
        <f t="shared" si="7"/>
        <v>0</v>
      </c>
      <c r="O75" s="5"/>
      <c r="Q75"/>
    </row>
    <row r="76" spans="1:17" x14ac:dyDescent="0.25">
      <c r="A76" s="5">
        <v>75</v>
      </c>
      <c r="B76" s="6" t="s">
        <v>162</v>
      </c>
      <c r="C76" s="7" t="s">
        <v>163</v>
      </c>
      <c r="D76" s="8">
        <v>3</v>
      </c>
      <c r="E76" s="9">
        <f t="shared" si="4"/>
        <v>12.5</v>
      </c>
      <c r="F76" s="5">
        <v>7</v>
      </c>
      <c r="G76" s="9">
        <f t="shared" si="5"/>
        <v>31.818181818181817</v>
      </c>
      <c r="H76" s="9">
        <f t="shared" si="6"/>
        <v>31.818181818181817</v>
      </c>
      <c r="I76" s="9"/>
      <c r="J76" s="5">
        <v>9</v>
      </c>
      <c r="K76" s="10">
        <v>10</v>
      </c>
      <c r="L76" s="10"/>
      <c r="M76" s="10"/>
      <c r="N76" s="9">
        <f t="shared" si="7"/>
        <v>50.818181818181813</v>
      </c>
      <c r="O76" s="5"/>
      <c r="Q76"/>
    </row>
    <row r="77" spans="1:17" x14ac:dyDescent="0.25">
      <c r="A77" s="5">
        <v>76</v>
      </c>
      <c r="B77" s="6" t="s">
        <v>164</v>
      </c>
      <c r="C77" s="7" t="s">
        <v>165</v>
      </c>
      <c r="D77" s="8">
        <v>11.5</v>
      </c>
      <c r="E77" s="9">
        <f t="shared" si="4"/>
        <v>47.916666666666671</v>
      </c>
      <c r="F77" s="5"/>
      <c r="G77" s="9">
        <f t="shared" si="5"/>
        <v>0</v>
      </c>
      <c r="H77" s="9">
        <f t="shared" si="6"/>
        <v>47.916666666666671</v>
      </c>
      <c r="I77" s="9"/>
      <c r="J77" s="5">
        <v>10</v>
      </c>
      <c r="K77" s="10">
        <v>20</v>
      </c>
      <c r="L77" s="10"/>
      <c r="M77" s="10"/>
      <c r="N77" s="9">
        <f t="shared" si="7"/>
        <v>77.916666666666671</v>
      </c>
      <c r="O77" s="5"/>
      <c r="Q77"/>
    </row>
    <row r="78" spans="1:17" x14ac:dyDescent="0.25">
      <c r="A78" s="5">
        <v>77</v>
      </c>
      <c r="B78" s="6" t="s">
        <v>166</v>
      </c>
      <c r="C78" s="7" t="s">
        <v>167</v>
      </c>
      <c r="D78" s="8">
        <v>9.6999999999999993</v>
      </c>
      <c r="E78" s="9">
        <f t="shared" si="4"/>
        <v>40.416666666666664</v>
      </c>
      <c r="F78" s="5"/>
      <c r="G78" s="9">
        <f t="shared" si="5"/>
        <v>0</v>
      </c>
      <c r="H78" s="9">
        <f t="shared" si="6"/>
        <v>40.416666666666664</v>
      </c>
      <c r="I78" s="9"/>
      <c r="J78" s="5">
        <v>10</v>
      </c>
      <c r="K78" s="10"/>
      <c r="L78" s="10"/>
      <c r="M78" s="10"/>
      <c r="N78" s="9">
        <f t="shared" si="7"/>
        <v>50.416666666666664</v>
      </c>
      <c r="O78" s="5"/>
      <c r="Q78"/>
    </row>
    <row r="79" spans="1:17" x14ac:dyDescent="0.25">
      <c r="A79" s="5">
        <v>78</v>
      </c>
      <c r="B79" s="6" t="s">
        <v>168</v>
      </c>
      <c r="C79" s="7" t="s">
        <v>169</v>
      </c>
      <c r="D79" s="8"/>
      <c r="E79" s="9">
        <f t="shared" si="4"/>
        <v>0</v>
      </c>
      <c r="F79" s="5">
        <v>6</v>
      </c>
      <c r="G79" s="9">
        <f t="shared" si="5"/>
        <v>27.27272727272727</v>
      </c>
      <c r="H79" s="9">
        <f t="shared" si="6"/>
        <v>27.27272727272727</v>
      </c>
      <c r="I79" s="9"/>
      <c r="J79" s="5">
        <v>8</v>
      </c>
      <c r="K79" s="10"/>
      <c r="L79" s="10"/>
      <c r="M79" s="10"/>
      <c r="N79" s="9">
        <f t="shared" si="7"/>
        <v>35.272727272727266</v>
      </c>
      <c r="O79" s="5"/>
      <c r="P79" s="11" t="s">
        <v>15</v>
      </c>
      <c r="Q79"/>
    </row>
    <row r="80" spans="1:17" x14ac:dyDescent="0.25">
      <c r="A80" s="5">
        <v>79</v>
      </c>
      <c r="B80" s="6" t="s">
        <v>170</v>
      </c>
      <c r="C80" s="7" t="s">
        <v>171</v>
      </c>
      <c r="D80" s="8"/>
      <c r="E80" s="9">
        <f t="shared" si="4"/>
        <v>0</v>
      </c>
      <c r="F80" s="5"/>
      <c r="G80" s="9">
        <f t="shared" si="5"/>
        <v>0</v>
      </c>
      <c r="H80" s="9">
        <f t="shared" si="6"/>
        <v>0</v>
      </c>
      <c r="I80" s="9"/>
      <c r="J80" s="5">
        <v>0</v>
      </c>
      <c r="K80" s="10"/>
      <c r="L80" s="10"/>
      <c r="M80" s="10"/>
      <c r="N80" s="9">
        <f t="shared" si="7"/>
        <v>0</v>
      </c>
      <c r="O80" s="5"/>
      <c r="Q80"/>
    </row>
    <row r="81" spans="1:17" x14ac:dyDescent="0.25">
      <c r="A81" s="5">
        <v>80</v>
      </c>
      <c r="B81" s="6" t="s">
        <v>172</v>
      </c>
      <c r="C81" s="7" t="s">
        <v>173</v>
      </c>
      <c r="D81" s="8">
        <v>7.5</v>
      </c>
      <c r="E81" s="9">
        <f t="shared" si="4"/>
        <v>31.25</v>
      </c>
      <c r="F81" s="5"/>
      <c r="G81" s="9">
        <f t="shared" si="5"/>
        <v>0</v>
      </c>
      <c r="H81" s="9">
        <f t="shared" si="6"/>
        <v>31.25</v>
      </c>
      <c r="I81" s="9"/>
      <c r="J81" s="5">
        <v>10</v>
      </c>
      <c r="K81" s="10">
        <v>30</v>
      </c>
      <c r="L81" s="10"/>
      <c r="M81" s="10"/>
      <c r="N81" s="9">
        <f t="shared" si="7"/>
        <v>71.25</v>
      </c>
      <c r="O81" s="5"/>
      <c r="Q81"/>
    </row>
    <row r="82" spans="1:17" x14ac:dyDescent="0.25">
      <c r="A82" s="5">
        <v>81</v>
      </c>
      <c r="B82" s="6" t="s">
        <v>174</v>
      </c>
      <c r="C82" s="7" t="s">
        <v>175</v>
      </c>
      <c r="D82" s="8">
        <v>4</v>
      </c>
      <c r="E82" s="9">
        <f t="shared" si="4"/>
        <v>16.666666666666664</v>
      </c>
      <c r="F82" s="5">
        <v>9.5</v>
      </c>
      <c r="G82" s="9">
        <f t="shared" si="5"/>
        <v>43.18181818181818</v>
      </c>
      <c r="H82" s="9">
        <f t="shared" si="6"/>
        <v>43.18181818181818</v>
      </c>
      <c r="I82" s="9"/>
      <c r="J82" s="5">
        <v>10</v>
      </c>
      <c r="K82" s="10">
        <v>20</v>
      </c>
      <c r="L82" s="10"/>
      <c r="M82" s="10"/>
      <c r="N82" s="9">
        <f t="shared" si="7"/>
        <v>73.181818181818187</v>
      </c>
      <c r="O82" s="5"/>
      <c r="Q82"/>
    </row>
    <row r="83" spans="1:17" x14ac:dyDescent="0.25">
      <c r="A83" s="5">
        <v>82</v>
      </c>
      <c r="B83" s="6" t="s">
        <v>176</v>
      </c>
      <c r="C83" s="7" t="s">
        <v>177</v>
      </c>
      <c r="D83" s="8">
        <v>0</v>
      </c>
      <c r="E83" s="9">
        <f t="shared" si="4"/>
        <v>0</v>
      </c>
      <c r="F83" s="5">
        <v>1</v>
      </c>
      <c r="G83" s="9">
        <f t="shared" si="5"/>
        <v>4.5454545454545459</v>
      </c>
      <c r="H83" s="9">
        <f t="shared" si="6"/>
        <v>4.5454545454545459</v>
      </c>
      <c r="I83" s="9"/>
      <c r="J83" s="5">
        <v>5</v>
      </c>
      <c r="K83" s="10"/>
      <c r="L83" s="10"/>
      <c r="M83" s="10"/>
      <c r="N83" s="9">
        <f t="shared" si="7"/>
        <v>9.5454545454545467</v>
      </c>
      <c r="O83" s="5"/>
      <c r="Q83"/>
    </row>
    <row r="84" spans="1:17" x14ac:dyDescent="0.25">
      <c r="A84" s="5">
        <v>83</v>
      </c>
      <c r="B84" s="6" t="s">
        <v>178</v>
      </c>
      <c r="C84" s="7" t="s">
        <v>179</v>
      </c>
      <c r="D84" s="8"/>
      <c r="E84" s="9">
        <f t="shared" si="4"/>
        <v>0</v>
      </c>
      <c r="F84" s="5">
        <v>8.8000000000000007</v>
      </c>
      <c r="G84" s="9">
        <f t="shared" si="5"/>
        <v>40</v>
      </c>
      <c r="H84" s="9">
        <f t="shared" si="6"/>
        <v>40</v>
      </c>
      <c r="I84" s="9"/>
      <c r="J84" s="5">
        <v>10</v>
      </c>
      <c r="K84" s="10"/>
      <c r="L84" s="10"/>
      <c r="M84" s="10"/>
      <c r="N84" s="9">
        <f t="shared" si="7"/>
        <v>50</v>
      </c>
      <c r="O84" s="5"/>
      <c r="Q84"/>
    </row>
    <row r="85" spans="1:17" x14ac:dyDescent="0.25">
      <c r="A85" s="5">
        <v>84</v>
      </c>
      <c r="B85" s="6" t="s">
        <v>180</v>
      </c>
      <c r="C85" s="7" t="s">
        <v>181</v>
      </c>
      <c r="D85" s="8"/>
      <c r="E85" s="9">
        <f t="shared" si="4"/>
        <v>0</v>
      </c>
      <c r="F85" s="5">
        <v>2</v>
      </c>
      <c r="G85" s="9">
        <f t="shared" si="5"/>
        <v>9.0909090909090917</v>
      </c>
      <c r="H85" s="9">
        <f t="shared" si="6"/>
        <v>9.0909090909090917</v>
      </c>
      <c r="I85" s="9"/>
      <c r="J85" s="5">
        <v>6</v>
      </c>
      <c r="K85" s="10"/>
      <c r="L85" s="10"/>
      <c r="M85" s="10"/>
      <c r="N85" s="9">
        <f t="shared" si="7"/>
        <v>15.090909090909092</v>
      </c>
      <c r="O85" s="5"/>
      <c r="Q85"/>
    </row>
    <row r="86" spans="1:17" x14ac:dyDescent="0.25">
      <c r="A86" s="5">
        <v>85</v>
      </c>
      <c r="B86" s="6" t="s">
        <v>182</v>
      </c>
      <c r="C86" s="7" t="s">
        <v>183</v>
      </c>
      <c r="D86" s="8">
        <v>8</v>
      </c>
      <c r="E86" s="9">
        <f t="shared" si="4"/>
        <v>33.333333333333329</v>
      </c>
      <c r="F86" s="5">
        <v>9</v>
      </c>
      <c r="G86" s="9">
        <f t="shared" si="5"/>
        <v>40.909090909090914</v>
      </c>
      <c r="H86" s="9">
        <f t="shared" si="6"/>
        <v>40.909090909090914</v>
      </c>
      <c r="I86" s="9"/>
      <c r="J86" s="5">
        <v>10</v>
      </c>
      <c r="K86" s="10"/>
      <c r="L86" s="10"/>
      <c r="M86" s="10"/>
      <c r="N86" s="9">
        <f t="shared" si="7"/>
        <v>50.909090909090914</v>
      </c>
      <c r="O86" s="5"/>
      <c r="Q86"/>
    </row>
    <row r="87" spans="1:17" x14ac:dyDescent="0.25">
      <c r="A87" s="5">
        <v>86</v>
      </c>
      <c r="B87" s="6" t="s">
        <v>184</v>
      </c>
      <c r="C87" s="7" t="s">
        <v>185</v>
      </c>
      <c r="D87" s="8">
        <v>11</v>
      </c>
      <c r="E87" s="9">
        <f t="shared" si="4"/>
        <v>45.833333333333329</v>
      </c>
      <c r="F87" s="5"/>
      <c r="G87" s="9">
        <f t="shared" si="5"/>
        <v>0</v>
      </c>
      <c r="H87" s="9">
        <f t="shared" si="6"/>
        <v>45.833333333333329</v>
      </c>
      <c r="I87" s="9"/>
      <c r="J87" s="5">
        <v>10</v>
      </c>
      <c r="K87" s="10"/>
      <c r="L87" s="10"/>
      <c r="M87" s="10"/>
      <c r="N87" s="9">
        <f t="shared" si="7"/>
        <v>55.833333333333329</v>
      </c>
      <c r="O87" s="5"/>
      <c r="Q87"/>
    </row>
    <row r="88" spans="1:17" x14ac:dyDescent="0.25">
      <c r="A88" s="16">
        <v>87</v>
      </c>
      <c r="B88" s="17" t="s">
        <v>186</v>
      </c>
      <c r="C88" s="18" t="s">
        <v>187</v>
      </c>
      <c r="D88" s="19">
        <v>0</v>
      </c>
      <c r="E88" s="20">
        <f t="shared" si="4"/>
        <v>0</v>
      </c>
      <c r="F88" s="16">
        <v>3.5</v>
      </c>
      <c r="G88" s="20">
        <f t="shared" si="5"/>
        <v>15.909090909090908</v>
      </c>
      <c r="H88" s="20">
        <f t="shared" si="6"/>
        <v>15.909090909090908</v>
      </c>
      <c r="I88" s="20"/>
      <c r="J88" s="16">
        <v>7</v>
      </c>
      <c r="K88" s="16"/>
      <c r="L88" s="20">
        <f>2.5/10*50</f>
        <v>12.5</v>
      </c>
      <c r="M88" s="16"/>
      <c r="N88" s="20">
        <f t="shared" si="7"/>
        <v>22.909090909090907</v>
      </c>
      <c r="O88" s="16"/>
      <c r="Q88"/>
    </row>
    <row r="89" spans="1:17" x14ac:dyDescent="0.25">
      <c r="A89" s="5">
        <v>88</v>
      </c>
      <c r="B89" s="6" t="s">
        <v>188</v>
      </c>
      <c r="C89" s="7" t="s">
        <v>189</v>
      </c>
      <c r="D89" s="8"/>
      <c r="E89" s="9">
        <f t="shared" si="4"/>
        <v>0</v>
      </c>
      <c r="F89" s="5">
        <v>8</v>
      </c>
      <c r="G89" s="9">
        <f t="shared" si="5"/>
        <v>36.363636363636367</v>
      </c>
      <c r="H89" s="9">
        <f t="shared" si="6"/>
        <v>36.363636363636367</v>
      </c>
      <c r="I89" s="9"/>
      <c r="J89" s="5">
        <v>10</v>
      </c>
      <c r="K89" s="10">
        <v>20</v>
      </c>
      <c r="L89" s="10"/>
      <c r="M89" s="10"/>
      <c r="N89" s="9">
        <f t="shared" si="7"/>
        <v>66.363636363636374</v>
      </c>
      <c r="O89" s="5"/>
      <c r="P89" s="4" t="s">
        <v>15</v>
      </c>
      <c r="Q89"/>
    </row>
    <row r="90" spans="1:17" x14ac:dyDescent="0.25">
      <c r="A90" s="5">
        <v>89</v>
      </c>
      <c r="B90" s="6" t="s">
        <v>190</v>
      </c>
      <c r="C90" s="7" t="s">
        <v>191</v>
      </c>
      <c r="D90" s="8">
        <v>4</v>
      </c>
      <c r="E90" s="9">
        <f t="shared" si="4"/>
        <v>16.666666666666664</v>
      </c>
      <c r="F90" s="5">
        <v>5.5</v>
      </c>
      <c r="G90" s="9">
        <f t="shared" si="5"/>
        <v>25</v>
      </c>
      <c r="H90" s="9">
        <f t="shared" si="6"/>
        <v>25</v>
      </c>
      <c r="I90" s="9"/>
      <c r="J90" s="5">
        <v>7</v>
      </c>
      <c r="K90" s="10">
        <v>20</v>
      </c>
      <c r="L90" s="10"/>
      <c r="M90" s="10"/>
      <c r="N90" s="9">
        <f t="shared" si="7"/>
        <v>52</v>
      </c>
      <c r="O90" s="5"/>
      <c r="P90" s="4" t="s">
        <v>15</v>
      </c>
      <c r="Q90"/>
    </row>
    <row r="91" spans="1:17" x14ac:dyDescent="0.25">
      <c r="A91" s="5">
        <v>90</v>
      </c>
      <c r="B91" s="6" t="s">
        <v>192</v>
      </c>
      <c r="C91" s="7" t="s">
        <v>193</v>
      </c>
      <c r="D91" s="8">
        <v>12</v>
      </c>
      <c r="E91" s="9">
        <f t="shared" si="4"/>
        <v>50</v>
      </c>
      <c r="F91" s="5"/>
      <c r="G91" s="9">
        <f t="shared" si="5"/>
        <v>0</v>
      </c>
      <c r="H91" s="9">
        <f t="shared" si="6"/>
        <v>50</v>
      </c>
      <c r="I91" s="9"/>
      <c r="J91" s="5">
        <v>10</v>
      </c>
      <c r="K91" s="10">
        <v>40</v>
      </c>
      <c r="L91" s="10"/>
      <c r="M91" s="10"/>
      <c r="N91" s="9">
        <f t="shared" si="7"/>
        <v>100</v>
      </c>
      <c r="O91" s="5"/>
      <c r="Q91"/>
    </row>
    <row r="92" spans="1:17" x14ac:dyDescent="0.25">
      <c r="A92" s="5">
        <v>91</v>
      </c>
      <c r="B92" s="6" t="s">
        <v>194</v>
      </c>
      <c r="C92" s="7" t="s">
        <v>195</v>
      </c>
      <c r="D92" s="8"/>
      <c r="E92" s="9">
        <f t="shared" si="4"/>
        <v>0</v>
      </c>
      <c r="F92" s="5"/>
      <c r="G92" s="9">
        <f t="shared" si="5"/>
        <v>0</v>
      </c>
      <c r="H92" s="9">
        <f t="shared" si="6"/>
        <v>0</v>
      </c>
      <c r="I92" s="9"/>
      <c r="J92" s="5">
        <v>0</v>
      </c>
      <c r="K92" s="10"/>
      <c r="L92" s="10"/>
      <c r="M92" s="10"/>
      <c r="N92" s="9">
        <f t="shared" si="7"/>
        <v>0</v>
      </c>
      <c r="O92" s="5"/>
      <c r="Q92"/>
    </row>
    <row r="93" spans="1:17" x14ac:dyDescent="0.25">
      <c r="A93" s="5">
        <v>92</v>
      </c>
      <c r="B93" s="6" t="s">
        <v>196</v>
      </c>
      <c r="C93" s="7" t="s">
        <v>197</v>
      </c>
      <c r="D93" s="8">
        <v>3.5</v>
      </c>
      <c r="E93" s="9">
        <f t="shared" si="4"/>
        <v>14.583333333333334</v>
      </c>
      <c r="F93" s="5"/>
      <c r="G93" s="9">
        <f t="shared" si="5"/>
        <v>0</v>
      </c>
      <c r="H93" s="9">
        <f t="shared" si="6"/>
        <v>14.583333333333334</v>
      </c>
      <c r="I93" s="9"/>
      <c r="J93" s="5">
        <v>8</v>
      </c>
      <c r="K93" s="10">
        <v>30</v>
      </c>
      <c r="L93" s="10"/>
      <c r="M93" s="10"/>
      <c r="N93" s="9">
        <f t="shared" si="7"/>
        <v>52.583333333333336</v>
      </c>
      <c r="O93" s="5"/>
      <c r="Q93"/>
    </row>
    <row r="94" spans="1:17" x14ac:dyDescent="0.25">
      <c r="A94" s="5">
        <v>93</v>
      </c>
      <c r="B94" s="6" t="s">
        <v>198</v>
      </c>
      <c r="C94" s="7" t="s">
        <v>199</v>
      </c>
      <c r="D94" s="8">
        <v>4</v>
      </c>
      <c r="E94" s="9">
        <f t="shared" si="4"/>
        <v>16.666666666666664</v>
      </c>
      <c r="F94" s="5">
        <v>6.5</v>
      </c>
      <c r="G94" s="9">
        <f t="shared" si="5"/>
        <v>29.545454545454547</v>
      </c>
      <c r="H94" s="9">
        <f t="shared" si="6"/>
        <v>29.545454545454547</v>
      </c>
      <c r="I94" s="9"/>
      <c r="J94" s="5">
        <v>8</v>
      </c>
      <c r="K94" s="10"/>
      <c r="L94" s="10"/>
      <c r="M94" s="10"/>
      <c r="N94" s="9">
        <f t="shared" si="7"/>
        <v>37.545454545454547</v>
      </c>
      <c r="O94" s="5"/>
      <c r="P94" s="4" t="s">
        <v>15</v>
      </c>
      <c r="Q94"/>
    </row>
    <row r="95" spans="1:17" x14ac:dyDescent="0.25">
      <c r="A95" s="5">
        <v>94</v>
      </c>
      <c r="B95" s="6" t="s">
        <v>200</v>
      </c>
      <c r="C95" s="7" t="s">
        <v>201</v>
      </c>
      <c r="D95" s="8"/>
      <c r="E95" s="9">
        <f t="shared" si="4"/>
        <v>0</v>
      </c>
      <c r="F95" s="5"/>
      <c r="G95" s="9">
        <f t="shared" si="5"/>
        <v>0</v>
      </c>
      <c r="H95" s="9">
        <f t="shared" si="6"/>
        <v>0</v>
      </c>
      <c r="I95" s="9"/>
      <c r="J95" s="5">
        <v>0</v>
      </c>
      <c r="K95" s="10"/>
      <c r="L95" s="10"/>
      <c r="M95" s="10"/>
      <c r="N95" s="9">
        <f t="shared" si="7"/>
        <v>0</v>
      </c>
      <c r="O95" s="5"/>
      <c r="Q95"/>
    </row>
    <row r="96" spans="1:17" x14ac:dyDescent="0.25">
      <c r="A96" s="5">
        <v>95</v>
      </c>
      <c r="B96" s="6" t="s">
        <v>202</v>
      </c>
      <c r="C96" s="7" t="s">
        <v>203</v>
      </c>
      <c r="D96" s="8">
        <v>7.5</v>
      </c>
      <c r="E96" s="9">
        <f t="shared" si="4"/>
        <v>31.25</v>
      </c>
      <c r="F96" s="5">
        <v>8</v>
      </c>
      <c r="G96" s="9">
        <f t="shared" si="5"/>
        <v>36.363636363636367</v>
      </c>
      <c r="H96" s="9">
        <f t="shared" si="6"/>
        <v>36.363636363636367</v>
      </c>
      <c r="I96" s="9"/>
      <c r="J96" s="5">
        <v>10</v>
      </c>
      <c r="K96" s="10">
        <v>10</v>
      </c>
      <c r="L96" s="10"/>
      <c r="M96" s="10"/>
      <c r="N96" s="9">
        <f t="shared" si="7"/>
        <v>56.363636363636367</v>
      </c>
      <c r="O96" s="5"/>
      <c r="Q96"/>
    </row>
    <row r="97" spans="1:17" x14ac:dyDescent="0.25">
      <c r="A97" s="5">
        <v>96</v>
      </c>
      <c r="B97" s="6" t="s">
        <v>204</v>
      </c>
      <c r="C97" s="7" t="s">
        <v>205</v>
      </c>
      <c r="D97" s="8"/>
      <c r="E97" s="9">
        <f t="shared" si="4"/>
        <v>0</v>
      </c>
      <c r="F97" s="5">
        <v>3</v>
      </c>
      <c r="G97" s="9">
        <f t="shared" si="5"/>
        <v>13.636363636363635</v>
      </c>
      <c r="H97" s="9">
        <f t="shared" si="6"/>
        <v>13.636363636363635</v>
      </c>
      <c r="I97" s="9"/>
      <c r="J97" s="5">
        <v>7</v>
      </c>
      <c r="K97" s="10"/>
      <c r="L97" s="10"/>
      <c r="M97" s="10"/>
      <c r="N97" s="9">
        <f t="shared" si="7"/>
        <v>20.636363636363633</v>
      </c>
      <c r="O97" s="5"/>
      <c r="Q97"/>
    </row>
    <row r="98" spans="1:17" x14ac:dyDescent="0.25">
      <c r="A98" s="5">
        <v>97</v>
      </c>
      <c r="B98" s="6" t="s">
        <v>206</v>
      </c>
      <c r="C98" s="7" t="s">
        <v>207</v>
      </c>
      <c r="D98" s="8"/>
      <c r="E98" s="9">
        <f t="shared" si="4"/>
        <v>0</v>
      </c>
      <c r="F98" s="5">
        <v>3</v>
      </c>
      <c r="G98" s="9">
        <f t="shared" si="5"/>
        <v>13.636363636363635</v>
      </c>
      <c r="H98" s="9">
        <f t="shared" si="6"/>
        <v>13.636363636363635</v>
      </c>
      <c r="I98" s="9"/>
      <c r="J98" s="5">
        <v>7</v>
      </c>
      <c r="K98" s="10"/>
      <c r="L98" s="10"/>
      <c r="M98" s="10"/>
      <c r="N98" s="9">
        <f t="shared" si="7"/>
        <v>20.636363636363633</v>
      </c>
      <c r="O98" s="5"/>
      <c r="Q98"/>
    </row>
    <row r="99" spans="1:17" x14ac:dyDescent="0.25">
      <c r="A99" s="5">
        <v>98</v>
      </c>
      <c r="B99" s="6" t="s">
        <v>208</v>
      </c>
      <c r="C99" s="7" t="s">
        <v>209</v>
      </c>
      <c r="D99" s="8">
        <v>0</v>
      </c>
      <c r="E99" s="9">
        <f t="shared" si="4"/>
        <v>0</v>
      </c>
      <c r="F99" s="5">
        <v>7</v>
      </c>
      <c r="G99" s="9">
        <f t="shared" si="5"/>
        <v>31.818181818181817</v>
      </c>
      <c r="H99" s="9">
        <f t="shared" si="6"/>
        <v>31.818181818181817</v>
      </c>
      <c r="I99" s="9"/>
      <c r="J99" s="5">
        <v>9</v>
      </c>
      <c r="K99" s="10"/>
      <c r="L99" s="10"/>
      <c r="M99" s="10"/>
      <c r="N99" s="9">
        <f t="shared" si="7"/>
        <v>40.818181818181813</v>
      </c>
      <c r="O99" s="5"/>
      <c r="P99" s="4" t="s">
        <v>15</v>
      </c>
      <c r="Q99"/>
    </row>
    <row r="100" spans="1:17" x14ac:dyDescent="0.25">
      <c r="A100" s="5">
        <v>99</v>
      </c>
      <c r="B100" s="6" t="s">
        <v>210</v>
      </c>
      <c r="C100" s="7" t="s">
        <v>211</v>
      </c>
      <c r="D100" s="8">
        <v>3</v>
      </c>
      <c r="E100" s="9">
        <f t="shared" si="4"/>
        <v>12.5</v>
      </c>
      <c r="F100" s="5">
        <v>6.5</v>
      </c>
      <c r="G100" s="9">
        <f t="shared" si="5"/>
        <v>29.545454545454547</v>
      </c>
      <c r="H100" s="9">
        <f t="shared" si="6"/>
        <v>29.545454545454547</v>
      </c>
      <c r="I100" s="9"/>
      <c r="J100" s="5">
        <v>8</v>
      </c>
      <c r="K100" s="10">
        <v>15</v>
      </c>
      <c r="L100" s="10"/>
      <c r="M100" s="10"/>
      <c r="N100" s="9">
        <f t="shared" si="7"/>
        <v>52.545454545454547</v>
      </c>
      <c r="O100" s="5"/>
      <c r="Q100"/>
    </row>
    <row r="101" spans="1:17" x14ac:dyDescent="0.25">
      <c r="A101" s="5">
        <v>100</v>
      </c>
      <c r="B101" s="6" t="s">
        <v>212</v>
      </c>
      <c r="C101" s="7" t="s">
        <v>213</v>
      </c>
      <c r="D101" s="8"/>
      <c r="E101" s="9">
        <f t="shared" si="4"/>
        <v>0</v>
      </c>
      <c r="F101" s="5"/>
      <c r="G101" s="9">
        <f t="shared" si="5"/>
        <v>0</v>
      </c>
      <c r="H101" s="9">
        <f t="shared" si="6"/>
        <v>0</v>
      </c>
      <c r="I101" s="9"/>
      <c r="J101" s="5">
        <v>0</v>
      </c>
      <c r="K101" s="10"/>
      <c r="L101" s="10"/>
      <c r="M101" s="10"/>
      <c r="N101" s="9">
        <f t="shared" si="7"/>
        <v>0</v>
      </c>
      <c r="O101" s="5"/>
      <c r="Q101"/>
    </row>
    <row r="102" spans="1:17" x14ac:dyDescent="0.25">
      <c r="A102" s="5">
        <v>101</v>
      </c>
      <c r="B102" s="6" t="s">
        <v>214</v>
      </c>
      <c r="C102" s="7" t="s">
        <v>215</v>
      </c>
      <c r="D102" s="8">
        <v>4.5</v>
      </c>
      <c r="E102" s="9">
        <f t="shared" si="4"/>
        <v>18.75</v>
      </c>
      <c r="F102" s="5">
        <v>6</v>
      </c>
      <c r="G102" s="9">
        <f t="shared" si="5"/>
        <v>27.27272727272727</v>
      </c>
      <c r="H102" s="9">
        <f t="shared" si="6"/>
        <v>27.27272727272727</v>
      </c>
      <c r="I102" s="9"/>
      <c r="J102" s="5">
        <v>8</v>
      </c>
      <c r="K102" s="10"/>
      <c r="L102" s="10"/>
      <c r="M102" s="10"/>
      <c r="N102" s="9">
        <f t="shared" si="7"/>
        <v>35.272727272727266</v>
      </c>
      <c r="O102" s="5"/>
      <c r="Q102"/>
    </row>
    <row r="103" spans="1:17" x14ac:dyDescent="0.25">
      <c r="A103" s="5">
        <v>102</v>
      </c>
      <c r="B103" s="6" t="s">
        <v>216</v>
      </c>
      <c r="C103" s="7" t="s">
        <v>217</v>
      </c>
      <c r="D103" s="8">
        <v>8</v>
      </c>
      <c r="E103" s="9">
        <f t="shared" si="4"/>
        <v>33.333333333333329</v>
      </c>
      <c r="F103" s="5">
        <v>9</v>
      </c>
      <c r="G103" s="9">
        <f t="shared" si="5"/>
        <v>40.909090909090914</v>
      </c>
      <c r="H103" s="9">
        <f t="shared" si="6"/>
        <v>40.909090909090914</v>
      </c>
      <c r="I103" s="9"/>
      <c r="J103" s="5">
        <v>10</v>
      </c>
      <c r="K103" s="10">
        <v>10</v>
      </c>
      <c r="L103" s="10"/>
      <c r="M103" s="10"/>
      <c r="N103" s="9">
        <f t="shared" si="7"/>
        <v>60.909090909090914</v>
      </c>
      <c r="O103" s="5"/>
      <c r="Q103"/>
    </row>
    <row r="104" spans="1:17" x14ac:dyDescent="0.25">
      <c r="A104" s="5">
        <v>103</v>
      </c>
      <c r="B104" s="6" t="s">
        <v>218</v>
      </c>
      <c r="C104" s="7" t="s">
        <v>219</v>
      </c>
      <c r="D104" s="8">
        <v>3</v>
      </c>
      <c r="E104" s="9">
        <f t="shared" si="4"/>
        <v>12.5</v>
      </c>
      <c r="F104" s="5">
        <v>5</v>
      </c>
      <c r="G104" s="9">
        <f t="shared" si="5"/>
        <v>22.727272727272727</v>
      </c>
      <c r="H104" s="9">
        <f t="shared" si="6"/>
        <v>22.727272727272727</v>
      </c>
      <c r="I104" s="9"/>
      <c r="J104" s="5">
        <v>10</v>
      </c>
      <c r="K104" s="10"/>
      <c r="L104" s="10"/>
      <c r="M104" s="10"/>
      <c r="N104" s="9">
        <f t="shared" si="7"/>
        <v>32.727272727272727</v>
      </c>
      <c r="O104" s="5"/>
      <c r="Q104"/>
    </row>
    <row r="105" spans="1:17" x14ac:dyDescent="0.25">
      <c r="A105" s="5">
        <v>104</v>
      </c>
      <c r="B105" s="6" t="s">
        <v>220</v>
      </c>
      <c r="C105" s="7" t="s">
        <v>221</v>
      </c>
      <c r="D105" s="8">
        <v>7</v>
      </c>
      <c r="E105" s="9">
        <f t="shared" si="4"/>
        <v>29.166666666666668</v>
      </c>
      <c r="F105" s="5">
        <v>9.5</v>
      </c>
      <c r="G105" s="9">
        <f t="shared" si="5"/>
        <v>43.18181818181818</v>
      </c>
      <c r="H105" s="9">
        <f t="shared" si="6"/>
        <v>43.18181818181818</v>
      </c>
      <c r="I105" s="9"/>
      <c r="J105" s="5">
        <v>10</v>
      </c>
      <c r="K105" s="10"/>
      <c r="L105" s="10"/>
      <c r="M105" s="10"/>
      <c r="N105" s="9">
        <f t="shared" si="7"/>
        <v>53.18181818181818</v>
      </c>
      <c r="O105" s="5"/>
      <c r="Q105"/>
    </row>
    <row r="106" spans="1:17" x14ac:dyDescent="0.25">
      <c r="A106" s="5">
        <v>105</v>
      </c>
      <c r="B106" s="6" t="s">
        <v>222</v>
      </c>
      <c r="C106" s="7" t="s">
        <v>223</v>
      </c>
      <c r="D106" s="8">
        <v>1.5</v>
      </c>
      <c r="E106" s="9">
        <f t="shared" si="4"/>
        <v>6.25</v>
      </c>
      <c r="F106" s="5">
        <v>3</v>
      </c>
      <c r="G106" s="9">
        <f t="shared" si="5"/>
        <v>13.636363636363635</v>
      </c>
      <c r="H106" s="9">
        <f t="shared" si="6"/>
        <v>13.636363636363635</v>
      </c>
      <c r="I106" s="9"/>
      <c r="J106" s="5">
        <v>8</v>
      </c>
      <c r="K106" s="10"/>
      <c r="L106" s="10"/>
      <c r="M106" s="10"/>
      <c r="N106" s="9">
        <f t="shared" si="7"/>
        <v>21.636363636363633</v>
      </c>
      <c r="O106" s="5"/>
      <c r="Q106"/>
    </row>
    <row r="107" spans="1:17" x14ac:dyDescent="0.25">
      <c r="A107" s="5">
        <v>106</v>
      </c>
      <c r="B107" s="6" t="s">
        <v>224</v>
      </c>
      <c r="C107" s="7" t="s">
        <v>225</v>
      </c>
      <c r="D107" s="8">
        <v>3.5</v>
      </c>
      <c r="E107" s="9">
        <f t="shared" si="4"/>
        <v>14.583333333333334</v>
      </c>
      <c r="F107" s="12">
        <v>4</v>
      </c>
      <c r="G107" s="9">
        <f t="shared" si="5"/>
        <v>18.181818181818183</v>
      </c>
      <c r="H107" s="9">
        <f t="shared" si="6"/>
        <v>18.181818181818183</v>
      </c>
      <c r="I107" s="9"/>
      <c r="J107" s="5">
        <v>6</v>
      </c>
      <c r="K107" s="10"/>
      <c r="L107" s="10"/>
      <c r="M107" s="10"/>
      <c r="N107" s="9">
        <f t="shared" si="7"/>
        <v>24.181818181818183</v>
      </c>
      <c r="O107" s="5"/>
      <c r="Q107"/>
    </row>
    <row r="108" spans="1:17" x14ac:dyDescent="0.25">
      <c r="A108" s="5">
        <v>107</v>
      </c>
      <c r="B108" s="6" t="s">
        <v>226</v>
      </c>
      <c r="C108" s="7" t="s">
        <v>227</v>
      </c>
      <c r="D108" s="8"/>
      <c r="E108" s="9">
        <f t="shared" si="4"/>
        <v>0</v>
      </c>
      <c r="F108" s="5">
        <v>3.5</v>
      </c>
      <c r="G108" s="9">
        <f t="shared" si="5"/>
        <v>15.909090909090908</v>
      </c>
      <c r="H108" s="9">
        <f t="shared" si="6"/>
        <v>15.909090909090908</v>
      </c>
      <c r="I108" s="9"/>
      <c r="J108" s="5">
        <v>7</v>
      </c>
      <c r="K108" s="10"/>
      <c r="L108" s="10"/>
      <c r="M108" s="10"/>
      <c r="N108" s="9">
        <f t="shared" si="7"/>
        <v>22.909090909090907</v>
      </c>
      <c r="O108" s="5"/>
      <c r="Q108"/>
    </row>
    <row r="109" spans="1:17" x14ac:dyDescent="0.25">
      <c r="A109" s="5">
        <v>108</v>
      </c>
      <c r="B109" s="6" t="s">
        <v>228</v>
      </c>
      <c r="C109" s="7" t="s">
        <v>229</v>
      </c>
      <c r="D109" s="8">
        <v>2</v>
      </c>
      <c r="E109" s="9">
        <f t="shared" si="4"/>
        <v>8.3333333333333321</v>
      </c>
      <c r="F109" s="5">
        <v>3.5</v>
      </c>
      <c r="G109" s="9">
        <f t="shared" si="5"/>
        <v>15.909090909090908</v>
      </c>
      <c r="H109" s="9">
        <f t="shared" si="6"/>
        <v>15.909090909090908</v>
      </c>
      <c r="I109" s="9"/>
      <c r="J109" s="5">
        <v>7</v>
      </c>
      <c r="K109" s="10"/>
      <c r="L109" s="10"/>
      <c r="M109" s="10"/>
      <c r="N109" s="9">
        <f t="shared" si="7"/>
        <v>22.909090909090907</v>
      </c>
      <c r="O109" s="5"/>
      <c r="P109" s="11" t="s">
        <v>15</v>
      </c>
      <c r="Q109"/>
    </row>
    <row r="110" spans="1:17" x14ac:dyDescent="0.25">
      <c r="A110" s="16">
        <v>109</v>
      </c>
      <c r="B110" s="17" t="s">
        <v>230</v>
      </c>
      <c r="C110" s="18" t="s">
        <v>231</v>
      </c>
      <c r="D110" s="19"/>
      <c r="E110" s="20">
        <f t="shared" si="4"/>
        <v>0</v>
      </c>
      <c r="F110" s="16">
        <v>6.5</v>
      </c>
      <c r="G110" s="20">
        <f t="shared" si="5"/>
        <v>29.545454545454547</v>
      </c>
      <c r="H110" s="20">
        <f t="shared" si="6"/>
        <v>29.545454545454547</v>
      </c>
      <c r="I110" s="20"/>
      <c r="J110" s="16">
        <v>8</v>
      </c>
      <c r="K110" s="16"/>
      <c r="L110" s="16">
        <f>5.5/10*50</f>
        <v>27.500000000000004</v>
      </c>
      <c r="M110" s="16"/>
      <c r="N110" s="20">
        <f t="shared" si="7"/>
        <v>37.545454545454547</v>
      </c>
      <c r="O110" s="16"/>
      <c r="Q110"/>
    </row>
    <row r="111" spans="1:17" x14ac:dyDescent="0.25">
      <c r="A111" s="5">
        <v>110</v>
      </c>
      <c r="B111" s="6" t="s">
        <v>232</v>
      </c>
      <c r="C111" s="7" t="s">
        <v>233</v>
      </c>
      <c r="D111" s="8"/>
      <c r="E111" s="9">
        <f t="shared" si="4"/>
        <v>0</v>
      </c>
      <c r="F111" s="5">
        <v>8</v>
      </c>
      <c r="G111" s="9">
        <f t="shared" si="5"/>
        <v>36.363636363636367</v>
      </c>
      <c r="H111" s="9">
        <f t="shared" si="6"/>
        <v>36.363636363636367</v>
      </c>
      <c r="I111" s="9"/>
      <c r="J111" s="5">
        <v>8</v>
      </c>
      <c r="K111" s="10">
        <v>20</v>
      </c>
      <c r="L111" s="10"/>
      <c r="M111" s="10"/>
      <c r="N111" s="9">
        <f t="shared" si="7"/>
        <v>64.363636363636374</v>
      </c>
      <c r="O111" s="5"/>
      <c r="Q111"/>
    </row>
    <row r="112" spans="1:17" x14ac:dyDescent="0.25">
      <c r="A112" s="5">
        <v>111</v>
      </c>
      <c r="B112" s="6" t="s">
        <v>234</v>
      </c>
      <c r="C112" s="7" t="s">
        <v>235</v>
      </c>
      <c r="D112" s="8"/>
      <c r="E112" s="9">
        <f t="shared" si="4"/>
        <v>0</v>
      </c>
      <c r="F112" s="5">
        <v>2.5</v>
      </c>
      <c r="G112" s="9">
        <f t="shared" si="5"/>
        <v>11.363636363636363</v>
      </c>
      <c r="H112" s="9">
        <f t="shared" si="6"/>
        <v>11.363636363636363</v>
      </c>
      <c r="I112" s="9"/>
      <c r="J112" s="5">
        <v>7</v>
      </c>
      <c r="K112" s="10"/>
      <c r="L112" s="10"/>
      <c r="M112" s="10"/>
      <c r="N112" s="9">
        <f t="shared" si="7"/>
        <v>18.363636363636363</v>
      </c>
      <c r="O112" s="5"/>
      <c r="Q112"/>
    </row>
    <row r="113" spans="1:17" x14ac:dyDescent="0.25">
      <c r="A113" s="5">
        <v>112</v>
      </c>
      <c r="B113" s="6" t="s">
        <v>236</v>
      </c>
      <c r="C113" s="7" t="s">
        <v>237</v>
      </c>
      <c r="D113" s="8">
        <v>9.6999999999999993</v>
      </c>
      <c r="E113" s="9">
        <f t="shared" si="4"/>
        <v>40.416666666666664</v>
      </c>
      <c r="F113" s="5"/>
      <c r="G113" s="9">
        <f t="shared" si="5"/>
        <v>0</v>
      </c>
      <c r="H113" s="9">
        <f t="shared" si="6"/>
        <v>40.416666666666664</v>
      </c>
      <c r="I113" s="9"/>
      <c r="J113" s="5">
        <v>10</v>
      </c>
      <c r="K113" s="10"/>
      <c r="L113" s="10"/>
      <c r="M113" s="10"/>
      <c r="N113" s="9">
        <f t="shared" si="7"/>
        <v>50.416666666666664</v>
      </c>
      <c r="O113" s="5"/>
      <c r="Q113"/>
    </row>
    <row r="114" spans="1:17" x14ac:dyDescent="0.25">
      <c r="A114" s="5">
        <v>113</v>
      </c>
      <c r="B114" s="6" t="s">
        <v>238</v>
      </c>
      <c r="C114" s="7" t="s">
        <v>239</v>
      </c>
      <c r="D114" s="8">
        <v>4</v>
      </c>
      <c r="E114" s="9">
        <f t="shared" si="4"/>
        <v>16.666666666666664</v>
      </c>
      <c r="F114" s="5">
        <v>6.5</v>
      </c>
      <c r="G114" s="9">
        <f t="shared" si="5"/>
        <v>29.545454545454547</v>
      </c>
      <c r="H114" s="9">
        <f t="shared" si="6"/>
        <v>29.545454545454547</v>
      </c>
      <c r="I114" s="9"/>
      <c r="J114" s="5">
        <v>9</v>
      </c>
      <c r="K114" s="10"/>
      <c r="L114" s="10"/>
      <c r="M114" s="10"/>
      <c r="N114" s="9">
        <f t="shared" si="7"/>
        <v>38.545454545454547</v>
      </c>
      <c r="O114" s="5"/>
      <c r="Q114"/>
    </row>
    <row r="115" spans="1:17" x14ac:dyDescent="0.25">
      <c r="A115" s="5">
        <v>114</v>
      </c>
      <c r="B115" s="6" t="s">
        <v>240</v>
      </c>
      <c r="C115" s="7" t="s">
        <v>241</v>
      </c>
      <c r="D115" s="8">
        <v>5.5</v>
      </c>
      <c r="E115" s="9">
        <f t="shared" si="4"/>
        <v>22.916666666666664</v>
      </c>
      <c r="F115" s="5">
        <v>6.5</v>
      </c>
      <c r="G115" s="9">
        <f t="shared" si="5"/>
        <v>29.545454545454547</v>
      </c>
      <c r="H115" s="9">
        <f t="shared" si="6"/>
        <v>29.545454545454547</v>
      </c>
      <c r="I115" s="9"/>
      <c r="J115" s="5">
        <v>9</v>
      </c>
      <c r="K115" s="10">
        <v>15</v>
      </c>
      <c r="L115" s="10"/>
      <c r="M115" s="10"/>
      <c r="N115" s="9">
        <f t="shared" si="7"/>
        <v>53.545454545454547</v>
      </c>
      <c r="O115" s="5"/>
      <c r="Q115"/>
    </row>
    <row r="116" spans="1:17" x14ac:dyDescent="0.25">
      <c r="A116" s="5">
        <v>115</v>
      </c>
      <c r="B116" s="6" t="s">
        <v>242</v>
      </c>
      <c r="C116" s="7" t="s">
        <v>243</v>
      </c>
      <c r="D116" s="8"/>
      <c r="E116" s="9">
        <f t="shared" si="4"/>
        <v>0</v>
      </c>
      <c r="F116" s="5">
        <v>5.5</v>
      </c>
      <c r="G116" s="9">
        <f t="shared" si="5"/>
        <v>25</v>
      </c>
      <c r="H116" s="9">
        <f t="shared" si="6"/>
        <v>25</v>
      </c>
      <c r="I116" s="9"/>
      <c r="J116" s="5">
        <v>7</v>
      </c>
      <c r="K116" s="10"/>
      <c r="L116" s="10"/>
      <c r="M116" s="10"/>
      <c r="N116" s="9">
        <f t="shared" si="7"/>
        <v>32</v>
      </c>
      <c r="O116" s="5"/>
      <c r="Q116"/>
    </row>
    <row r="117" spans="1:17" x14ac:dyDescent="0.25">
      <c r="A117" s="5">
        <v>116</v>
      </c>
      <c r="B117" s="6" t="s">
        <v>244</v>
      </c>
      <c r="C117" s="7" t="s">
        <v>245</v>
      </c>
      <c r="D117" s="8">
        <v>3</v>
      </c>
      <c r="E117" s="9">
        <f t="shared" si="4"/>
        <v>12.5</v>
      </c>
      <c r="F117" s="5">
        <v>4</v>
      </c>
      <c r="G117" s="9">
        <f t="shared" si="5"/>
        <v>18.181818181818183</v>
      </c>
      <c r="H117" s="9">
        <f t="shared" si="6"/>
        <v>18.181818181818183</v>
      </c>
      <c r="I117" s="9"/>
      <c r="J117" s="5">
        <v>10</v>
      </c>
      <c r="K117" s="10"/>
      <c r="L117" s="10"/>
      <c r="M117" s="10"/>
      <c r="N117" s="9">
        <f t="shared" si="7"/>
        <v>28.181818181818183</v>
      </c>
      <c r="O117" s="5"/>
      <c r="Q117"/>
    </row>
    <row r="118" spans="1:17" x14ac:dyDescent="0.25">
      <c r="A118" s="16">
        <v>117</v>
      </c>
      <c r="B118" s="17" t="s">
        <v>246</v>
      </c>
      <c r="C118" s="18" t="s">
        <v>247</v>
      </c>
      <c r="D118" s="19">
        <v>9</v>
      </c>
      <c r="E118" s="20">
        <f t="shared" si="4"/>
        <v>37.5</v>
      </c>
      <c r="F118" s="16">
        <v>8</v>
      </c>
      <c r="G118" s="20">
        <f t="shared" si="5"/>
        <v>36.363636363636367</v>
      </c>
      <c r="H118" s="20">
        <f t="shared" si="6"/>
        <v>37.5</v>
      </c>
      <c r="I118" s="20"/>
      <c r="J118" s="16">
        <v>10</v>
      </c>
      <c r="K118" s="16"/>
      <c r="L118" s="16">
        <f>9.5/10*50</f>
        <v>47.5</v>
      </c>
      <c r="M118" s="16"/>
      <c r="N118" s="20">
        <f>L118+J118+K118</f>
        <v>57.5</v>
      </c>
      <c r="O118" s="16"/>
      <c r="Q118"/>
    </row>
    <row r="119" spans="1:17" x14ac:dyDescent="0.25">
      <c r="A119" s="5">
        <v>118</v>
      </c>
      <c r="B119" s="6" t="s">
        <v>248</v>
      </c>
      <c r="C119" s="7" t="s">
        <v>249</v>
      </c>
      <c r="D119" s="8"/>
      <c r="E119" s="9">
        <f t="shared" si="4"/>
        <v>0</v>
      </c>
      <c r="F119" s="5">
        <v>5</v>
      </c>
      <c r="G119" s="9">
        <f t="shared" si="5"/>
        <v>22.727272727272727</v>
      </c>
      <c r="H119" s="9">
        <f t="shared" si="6"/>
        <v>22.727272727272727</v>
      </c>
      <c r="I119" s="9"/>
      <c r="J119" s="5">
        <v>8</v>
      </c>
      <c r="K119" s="10"/>
      <c r="L119" s="10"/>
      <c r="M119" s="10"/>
      <c r="N119" s="9">
        <f t="shared" si="7"/>
        <v>30.727272727272727</v>
      </c>
      <c r="O119" s="5"/>
      <c r="Q119"/>
    </row>
    <row r="120" spans="1:17" x14ac:dyDescent="0.25">
      <c r="A120" s="5">
        <v>119</v>
      </c>
      <c r="B120" s="6" t="s">
        <v>250</v>
      </c>
      <c r="C120" s="7" t="s">
        <v>251</v>
      </c>
      <c r="D120" s="8"/>
      <c r="E120" s="9">
        <f t="shared" si="4"/>
        <v>0</v>
      </c>
      <c r="F120" s="5">
        <v>6.5</v>
      </c>
      <c r="G120" s="9">
        <f t="shared" si="5"/>
        <v>29.545454545454547</v>
      </c>
      <c r="H120" s="9">
        <f t="shared" si="6"/>
        <v>29.545454545454547</v>
      </c>
      <c r="I120" s="9"/>
      <c r="J120" s="5">
        <v>9</v>
      </c>
      <c r="K120" s="10">
        <v>15</v>
      </c>
      <c r="L120" s="10"/>
      <c r="M120" s="10"/>
      <c r="N120" s="9">
        <f t="shared" si="7"/>
        <v>53.545454545454547</v>
      </c>
      <c r="O120" s="5"/>
      <c r="Q120"/>
    </row>
    <row r="121" spans="1:17" x14ac:dyDescent="0.25">
      <c r="A121" s="5">
        <v>120</v>
      </c>
      <c r="B121" s="6" t="s">
        <v>252</v>
      </c>
      <c r="C121" s="7" t="s">
        <v>253</v>
      </c>
      <c r="D121" s="8"/>
      <c r="E121" s="9">
        <f t="shared" si="4"/>
        <v>0</v>
      </c>
      <c r="F121" s="5">
        <v>9.5</v>
      </c>
      <c r="G121" s="9">
        <f t="shared" si="5"/>
        <v>43.18181818181818</v>
      </c>
      <c r="H121" s="9">
        <f t="shared" si="6"/>
        <v>43.18181818181818</v>
      </c>
      <c r="I121" s="9"/>
      <c r="J121" s="5">
        <v>10</v>
      </c>
      <c r="K121" s="10"/>
      <c r="L121" s="10"/>
      <c r="M121" s="10"/>
      <c r="N121" s="9">
        <f t="shared" si="7"/>
        <v>53.18181818181818</v>
      </c>
      <c r="O121" s="5"/>
      <c r="Q121"/>
    </row>
    <row r="122" spans="1:17" x14ac:dyDescent="0.25">
      <c r="A122" s="5">
        <v>121</v>
      </c>
      <c r="B122" s="6" t="s">
        <v>254</v>
      </c>
      <c r="C122" s="7" t="s">
        <v>255</v>
      </c>
      <c r="D122" s="8"/>
      <c r="E122" s="9">
        <f t="shared" si="4"/>
        <v>0</v>
      </c>
      <c r="F122" s="5">
        <v>5</v>
      </c>
      <c r="G122" s="9">
        <f t="shared" si="5"/>
        <v>22.727272727272727</v>
      </c>
      <c r="H122" s="9">
        <f t="shared" si="6"/>
        <v>22.727272727272727</v>
      </c>
      <c r="I122" s="9"/>
      <c r="J122" s="5">
        <v>7</v>
      </c>
      <c r="K122" s="10"/>
      <c r="L122" s="10"/>
      <c r="M122" s="10"/>
      <c r="N122" s="9">
        <f t="shared" si="7"/>
        <v>29.727272727272727</v>
      </c>
      <c r="O122" s="5"/>
      <c r="P122" s="11" t="s">
        <v>15</v>
      </c>
      <c r="Q122"/>
    </row>
    <row r="123" spans="1:17" x14ac:dyDescent="0.25">
      <c r="A123" s="5">
        <v>122</v>
      </c>
      <c r="B123" s="6" t="s">
        <v>256</v>
      </c>
      <c r="C123" s="7" t="s">
        <v>257</v>
      </c>
      <c r="D123" s="8"/>
      <c r="E123" s="9">
        <f t="shared" si="4"/>
        <v>0</v>
      </c>
      <c r="F123" s="5">
        <v>2.5</v>
      </c>
      <c r="G123" s="9">
        <f t="shared" si="5"/>
        <v>11.363636363636363</v>
      </c>
      <c r="H123" s="9">
        <f t="shared" si="6"/>
        <v>11.363636363636363</v>
      </c>
      <c r="I123" s="9"/>
      <c r="J123" s="5">
        <v>8</v>
      </c>
      <c r="K123" s="10"/>
      <c r="L123" s="10"/>
      <c r="M123" s="10"/>
      <c r="N123" s="9">
        <f t="shared" si="7"/>
        <v>19.363636363636363</v>
      </c>
      <c r="O123" s="5"/>
      <c r="Q123"/>
    </row>
    <row r="124" spans="1:17" x14ac:dyDescent="0.25">
      <c r="A124" s="5">
        <v>123</v>
      </c>
      <c r="B124" s="6" t="s">
        <v>258</v>
      </c>
      <c r="C124" s="7" t="s">
        <v>259</v>
      </c>
      <c r="D124" s="8">
        <v>9.6999999999999993</v>
      </c>
      <c r="E124" s="9">
        <f t="shared" si="4"/>
        <v>40.416666666666664</v>
      </c>
      <c r="F124" s="5"/>
      <c r="G124" s="9">
        <f t="shared" si="5"/>
        <v>0</v>
      </c>
      <c r="H124" s="9">
        <f t="shared" si="6"/>
        <v>40.416666666666664</v>
      </c>
      <c r="I124" s="9"/>
      <c r="J124" s="5">
        <v>10</v>
      </c>
      <c r="K124" s="10"/>
      <c r="L124" s="10"/>
      <c r="M124" s="10"/>
      <c r="N124" s="9">
        <f t="shared" si="7"/>
        <v>50.416666666666664</v>
      </c>
      <c r="O124" s="5"/>
      <c r="Q124"/>
    </row>
    <row r="125" spans="1:17" x14ac:dyDescent="0.25">
      <c r="A125" s="16">
        <v>124</v>
      </c>
      <c r="B125" s="17" t="s">
        <v>260</v>
      </c>
      <c r="C125" s="18" t="s">
        <v>261</v>
      </c>
      <c r="D125" s="19">
        <v>3</v>
      </c>
      <c r="E125" s="20">
        <f t="shared" si="4"/>
        <v>12.5</v>
      </c>
      <c r="F125" s="16"/>
      <c r="G125" s="20">
        <f t="shared" si="5"/>
        <v>0</v>
      </c>
      <c r="H125" s="20">
        <f t="shared" si="6"/>
        <v>12.5</v>
      </c>
      <c r="I125" s="20"/>
      <c r="J125" s="16">
        <v>7</v>
      </c>
      <c r="K125" s="16"/>
      <c r="L125" s="20">
        <f>6/11*50</f>
        <v>27.27272727272727</v>
      </c>
      <c r="M125" s="16"/>
      <c r="N125" s="20">
        <v>34.270000000000003</v>
      </c>
      <c r="O125" s="16"/>
      <c r="Q125"/>
    </row>
    <row r="126" spans="1:17" x14ac:dyDescent="0.25">
      <c r="A126" s="5">
        <v>125</v>
      </c>
      <c r="B126" s="6" t="s">
        <v>262</v>
      </c>
      <c r="C126" s="7" t="s">
        <v>263</v>
      </c>
      <c r="D126" s="8"/>
      <c r="E126" s="9">
        <f t="shared" si="4"/>
        <v>0</v>
      </c>
      <c r="F126" s="5"/>
      <c r="G126" s="9">
        <f t="shared" si="5"/>
        <v>0</v>
      </c>
      <c r="H126" s="9">
        <f t="shared" si="6"/>
        <v>0</v>
      </c>
      <c r="I126" s="9"/>
      <c r="J126" s="5">
        <v>0</v>
      </c>
      <c r="K126" s="10"/>
      <c r="L126" s="10"/>
      <c r="M126" s="10"/>
      <c r="N126" s="9">
        <f t="shared" si="7"/>
        <v>0</v>
      </c>
      <c r="O126" s="5"/>
      <c r="Q126"/>
    </row>
    <row r="127" spans="1:17" x14ac:dyDescent="0.25">
      <c r="A127" s="5">
        <v>126</v>
      </c>
      <c r="B127" s="6" t="s">
        <v>264</v>
      </c>
      <c r="C127" s="7" t="s">
        <v>265</v>
      </c>
      <c r="D127" s="8"/>
      <c r="E127" s="9">
        <f t="shared" si="4"/>
        <v>0</v>
      </c>
      <c r="F127" s="5">
        <v>3</v>
      </c>
      <c r="G127" s="9">
        <f t="shared" si="5"/>
        <v>13.636363636363635</v>
      </c>
      <c r="H127" s="9">
        <f t="shared" si="6"/>
        <v>13.636363636363635</v>
      </c>
      <c r="I127" s="9"/>
      <c r="J127" s="5">
        <v>7</v>
      </c>
      <c r="K127" s="10"/>
      <c r="L127" s="10"/>
      <c r="M127" s="10"/>
      <c r="N127" s="9">
        <f t="shared" si="7"/>
        <v>20.636363636363633</v>
      </c>
      <c r="O127" s="5"/>
      <c r="Q127"/>
    </row>
    <row r="128" spans="1:17" x14ac:dyDescent="0.25">
      <c r="A128" s="5">
        <v>127</v>
      </c>
      <c r="B128" s="6" t="s">
        <v>266</v>
      </c>
      <c r="C128" s="7" t="s">
        <v>267</v>
      </c>
      <c r="D128" s="8"/>
      <c r="E128" s="9">
        <f t="shared" si="4"/>
        <v>0</v>
      </c>
      <c r="F128" s="5"/>
      <c r="G128" s="9">
        <f t="shared" si="5"/>
        <v>0</v>
      </c>
      <c r="H128" s="9">
        <f t="shared" si="6"/>
        <v>0</v>
      </c>
      <c r="I128" s="9"/>
      <c r="J128" s="5">
        <v>0</v>
      </c>
      <c r="K128" s="10"/>
      <c r="L128" s="10"/>
      <c r="M128" s="10"/>
      <c r="N128" s="9">
        <f t="shared" si="7"/>
        <v>0</v>
      </c>
      <c r="O128" s="5"/>
      <c r="Q128"/>
    </row>
    <row r="129" spans="1:17" x14ac:dyDescent="0.25">
      <c r="A129" s="5">
        <v>128</v>
      </c>
      <c r="B129" s="6" t="s">
        <v>268</v>
      </c>
      <c r="C129" s="7" t="s">
        <v>269</v>
      </c>
      <c r="D129" s="8">
        <v>9.6999999999999993</v>
      </c>
      <c r="E129" s="9">
        <f t="shared" si="4"/>
        <v>40.416666666666664</v>
      </c>
      <c r="F129" s="5"/>
      <c r="G129" s="9">
        <f t="shared" si="5"/>
        <v>0</v>
      </c>
      <c r="H129" s="9">
        <f t="shared" si="6"/>
        <v>40.416666666666664</v>
      </c>
      <c r="I129" s="9"/>
      <c r="J129" s="5">
        <v>10</v>
      </c>
      <c r="K129" s="10"/>
      <c r="L129" s="10"/>
      <c r="M129" s="10"/>
      <c r="N129" s="9">
        <f t="shared" si="7"/>
        <v>50.416666666666664</v>
      </c>
      <c r="O129" s="5"/>
      <c r="P129"/>
      <c r="Q129"/>
    </row>
    <row r="130" spans="1:17" x14ac:dyDescent="0.25">
      <c r="A130" s="5">
        <v>129</v>
      </c>
      <c r="B130" s="6" t="s">
        <v>270</v>
      </c>
      <c r="C130" s="7" t="s">
        <v>271</v>
      </c>
      <c r="D130" s="8"/>
      <c r="E130" s="9">
        <f t="shared" ref="E130:E147" si="8">D130/12*50</f>
        <v>0</v>
      </c>
      <c r="F130" s="5"/>
      <c r="G130" s="9">
        <f t="shared" ref="G130:G147" si="9">F130/11*50</f>
        <v>0</v>
      </c>
      <c r="H130" s="9">
        <f t="shared" ref="H130:H147" si="10">IF(E130&gt;G130,E130,G130)</f>
        <v>0</v>
      </c>
      <c r="I130" s="9"/>
      <c r="J130" s="5">
        <v>0</v>
      </c>
      <c r="K130" s="10"/>
      <c r="L130" s="10"/>
      <c r="M130" s="10"/>
      <c r="N130" s="9">
        <f t="shared" ref="N130:N147" si="11">H130+J130+K130</f>
        <v>0</v>
      </c>
      <c r="O130" s="5"/>
      <c r="P130"/>
      <c r="Q130"/>
    </row>
    <row r="131" spans="1:17" x14ac:dyDescent="0.25">
      <c r="A131" s="5">
        <v>130</v>
      </c>
      <c r="B131" s="6" t="s">
        <v>272</v>
      </c>
      <c r="C131" s="7" t="s">
        <v>273</v>
      </c>
      <c r="D131" s="8"/>
      <c r="E131" s="9">
        <f t="shared" si="8"/>
        <v>0</v>
      </c>
      <c r="F131" s="5">
        <v>3</v>
      </c>
      <c r="G131" s="9">
        <f t="shared" si="9"/>
        <v>13.636363636363635</v>
      </c>
      <c r="H131" s="9">
        <f t="shared" si="10"/>
        <v>13.636363636363635</v>
      </c>
      <c r="I131" s="9"/>
      <c r="J131" s="5">
        <v>7</v>
      </c>
      <c r="K131" s="10"/>
      <c r="L131" s="10"/>
      <c r="M131" s="10"/>
      <c r="N131" s="9">
        <f t="shared" si="11"/>
        <v>20.636363636363633</v>
      </c>
      <c r="O131" s="5"/>
      <c r="P131"/>
      <c r="Q131"/>
    </row>
    <row r="132" spans="1:17" x14ac:dyDescent="0.25">
      <c r="A132" s="5">
        <v>131</v>
      </c>
      <c r="B132" s="6" t="s">
        <v>274</v>
      </c>
      <c r="C132" s="7" t="s">
        <v>275</v>
      </c>
      <c r="D132" s="8">
        <v>7</v>
      </c>
      <c r="E132" s="9">
        <f t="shared" si="8"/>
        <v>29.166666666666668</v>
      </c>
      <c r="F132" s="5">
        <v>6</v>
      </c>
      <c r="G132" s="9">
        <f t="shared" si="9"/>
        <v>27.27272727272727</v>
      </c>
      <c r="H132" s="9">
        <f t="shared" si="10"/>
        <v>29.166666666666668</v>
      </c>
      <c r="I132" s="9"/>
      <c r="J132" s="5">
        <v>8</v>
      </c>
      <c r="K132" s="10"/>
      <c r="L132" s="10"/>
      <c r="M132" s="10"/>
      <c r="N132" s="9">
        <f t="shared" si="11"/>
        <v>37.166666666666671</v>
      </c>
      <c r="O132" s="5"/>
      <c r="P132"/>
      <c r="Q132"/>
    </row>
    <row r="133" spans="1:17" x14ac:dyDescent="0.25">
      <c r="A133" s="5">
        <v>132</v>
      </c>
      <c r="B133" s="6" t="s">
        <v>276</v>
      </c>
      <c r="C133" s="7" t="s">
        <v>277</v>
      </c>
      <c r="D133" s="8"/>
      <c r="E133" s="9">
        <f t="shared" si="8"/>
        <v>0</v>
      </c>
      <c r="F133" s="5"/>
      <c r="G133" s="9">
        <f t="shared" si="9"/>
        <v>0</v>
      </c>
      <c r="H133" s="9">
        <f t="shared" si="10"/>
        <v>0</v>
      </c>
      <c r="I133" s="9"/>
      <c r="J133" s="5">
        <v>0</v>
      </c>
      <c r="K133" s="10"/>
      <c r="L133" s="10"/>
      <c r="M133" s="10"/>
      <c r="N133" s="9">
        <f t="shared" si="11"/>
        <v>0</v>
      </c>
      <c r="O133" s="5"/>
      <c r="P133"/>
      <c r="Q133"/>
    </row>
    <row r="134" spans="1:17" x14ac:dyDescent="0.25">
      <c r="A134" s="5">
        <v>133</v>
      </c>
      <c r="B134" s="6" t="s">
        <v>278</v>
      </c>
      <c r="C134" s="7" t="s">
        <v>279</v>
      </c>
      <c r="D134" s="8"/>
      <c r="E134" s="9">
        <f t="shared" si="8"/>
        <v>0</v>
      </c>
      <c r="F134" s="5"/>
      <c r="G134" s="9">
        <f t="shared" si="9"/>
        <v>0</v>
      </c>
      <c r="H134" s="9">
        <f t="shared" si="10"/>
        <v>0</v>
      </c>
      <c r="I134" s="9"/>
      <c r="J134" s="5">
        <v>0</v>
      </c>
      <c r="K134" s="10"/>
      <c r="L134" s="10"/>
      <c r="M134" s="10"/>
      <c r="N134" s="9">
        <f t="shared" si="11"/>
        <v>0</v>
      </c>
      <c r="O134" s="5"/>
      <c r="P134"/>
      <c r="Q134"/>
    </row>
    <row r="135" spans="1:17" x14ac:dyDescent="0.25">
      <c r="A135" s="16">
        <v>134</v>
      </c>
      <c r="B135" s="17" t="s">
        <v>280</v>
      </c>
      <c r="C135" s="18" t="s">
        <v>281</v>
      </c>
      <c r="D135" s="19"/>
      <c r="E135" s="20">
        <f t="shared" si="8"/>
        <v>0</v>
      </c>
      <c r="F135" s="16"/>
      <c r="G135" s="20">
        <f t="shared" si="9"/>
        <v>0</v>
      </c>
      <c r="H135" s="20">
        <f t="shared" si="10"/>
        <v>0</v>
      </c>
      <c r="I135" s="20"/>
      <c r="J135" s="16">
        <v>0</v>
      </c>
      <c r="K135" s="16"/>
      <c r="L135" s="16">
        <f>8/10*50</f>
        <v>40</v>
      </c>
      <c r="M135" s="16"/>
      <c r="N135" s="20">
        <f>L135+J135+K135</f>
        <v>40</v>
      </c>
      <c r="O135" s="16"/>
      <c r="P135"/>
      <c r="Q135"/>
    </row>
    <row r="136" spans="1:17" x14ac:dyDescent="0.25">
      <c r="A136" s="5">
        <v>135</v>
      </c>
      <c r="B136" s="6" t="s">
        <v>282</v>
      </c>
      <c r="C136" s="7" t="s">
        <v>283</v>
      </c>
      <c r="D136" s="8"/>
      <c r="E136" s="9">
        <f t="shared" si="8"/>
        <v>0</v>
      </c>
      <c r="F136" s="5"/>
      <c r="G136" s="9">
        <f t="shared" si="9"/>
        <v>0</v>
      </c>
      <c r="H136" s="9">
        <f t="shared" si="10"/>
        <v>0</v>
      </c>
      <c r="I136" s="9"/>
      <c r="J136" s="5">
        <v>0</v>
      </c>
      <c r="K136" s="10"/>
      <c r="L136" s="10"/>
      <c r="M136" s="10"/>
      <c r="N136" s="9">
        <f t="shared" si="11"/>
        <v>0</v>
      </c>
      <c r="O136" s="5"/>
      <c r="P136"/>
      <c r="Q136"/>
    </row>
    <row r="137" spans="1:17" x14ac:dyDescent="0.25">
      <c r="A137" s="5">
        <v>136</v>
      </c>
      <c r="B137" s="6" t="s">
        <v>284</v>
      </c>
      <c r="C137" s="7" t="s">
        <v>285</v>
      </c>
      <c r="D137" s="8"/>
      <c r="E137" s="9">
        <f t="shared" si="8"/>
        <v>0</v>
      </c>
      <c r="F137" s="5"/>
      <c r="G137" s="9">
        <f t="shared" si="9"/>
        <v>0</v>
      </c>
      <c r="H137" s="9">
        <f t="shared" si="10"/>
        <v>0</v>
      </c>
      <c r="I137" s="9"/>
      <c r="J137" s="5">
        <v>0</v>
      </c>
      <c r="K137" s="10"/>
      <c r="L137" s="10"/>
      <c r="M137" s="10"/>
      <c r="N137" s="9">
        <f t="shared" si="11"/>
        <v>0</v>
      </c>
      <c r="O137" s="5"/>
      <c r="P137"/>
      <c r="Q137"/>
    </row>
    <row r="138" spans="1:17" x14ac:dyDescent="0.25">
      <c r="A138" s="5">
        <v>137</v>
      </c>
      <c r="B138" s="6" t="s">
        <v>286</v>
      </c>
      <c r="C138" s="7" t="s">
        <v>287</v>
      </c>
      <c r="D138" s="8"/>
      <c r="E138" s="9">
        <f t="shared" si="8"/>
        <v>0</v>
      </c>
      <c r="F138" s="5"/>
      <c r="G138" s="9">
        <f t="shared" si="9"/>
        <v>0</v>
      </c>
      <c r="H138" s="9">
        <f t="shared" si="10"/>
        <v>0</v>
      </c>
      <c r="I138" s="9"/>
      <c r="J138" s="5">
        <v>0</v>
      </c>
      <c r="K138" s="10"/>
      <c r="L138" s="10"/>
      <c r="M138" s="10"/>
      <c r="N138" s="9">
        <f t="shared" si="11"/>
        <v>0</v>
      </c>
      <c r="O138" s="5"/>
      <c r="P138"/>
      <c r="Q138"/>
    </row>
    <row r="139" spans="1:17" x14ac:dyDescent="0.25">
      <c r="A139" s="5">
        <v>138</v>
      </c>
      <c r="B139" s="6" t="s">
        <v>288</v>
      </c>
      <c r="C139" s="7" t="s">
        <v>289</v>
      </c>
      <c r="D139" s="8"/>
      <c r="E139" s="9">
        <f t="shared" si="8"/>
        <v>0</v>
      </c>
      <c r="F139" s="5"/>
      <c r="G139" s="9">
        <f t="shared" si="9"/>
        <v>0</v>
      </c>
      <c r="H139" s="9">
        <f t="shared" si="10"/>
        <v>0</v>
      </c>
      <c r="I139" s="9"/>
      <c r="J139" s="5">
        <v>0</v>
      </c>
      <c r="K139" s="10"/>
      <c r="L139" s="10"/>
      <c r="M139" s="10"/>
      <c r="N139" s="9">
        <f t="shared" si="11"/>
        <v>0</v>
      </c>
      <c r="O139" s="5"/>
      <c r="P139"/>
      <c r="Q139"/>
    </row>
    <row r="140" spans="1:17" x14ac:dyDescent="0.25">
      <c r="A140" s="5">
        <v>139</v>
      </c>
      <c r="B140" s="6" t="s">
        <v>290</v>
      </c>
      <c r="C140" s="7" t="s">
        <v>291</v>
      </c>
      <c r="D140" s="8"/>
      <c r="E140" s="9">
        <f t="shared" si="8"/>
        <v>0</v>
      </c>
      <c r="F140" s="5"/>
      <c r="G140" s="9">
        <f t="shared" si="9"/>
        <v>0</v>
      </c>
      <c r="H140" s="9">
        <f t="shared" si="10"/>
        <v>0</v>
      </c>
      <c r="I140" s="9"/>
      <c r="J140" s="5">
        <v>0</v>
      </c>
      <c r="K140" s="10"/>
      <c r="L140" s="10"/>
      <c r="M140" s="10"/>
      <c r="N140" s="9">
        <f t="shared" si="11"/>
        <v>0</v>
      </c>
      <c r="O140" s="5"/>
      <c r="P140"/>
      <c r="Q140"/>
    </row>
    <row r="141" spans="1:17" x14ac:dyDescent="0.25">
      <c r="A141" s="5">
        <v>140</v>
      </c>
      <c r="B141" s="6" t="s">
        <v>292</v>
      </c>
      <c r="C141" s="7" t="s">
        <v>293</v>
      </c>
      <c r="D141" s="8"/>
      <c r="E141" s="9">
        <f t="shared" si="8"/>
        <v>0</v>
      </c>
      <c r="F141" s="5"/>
      <c r="G141" s="9">
        <f t="shared" si="9"/>
        <v>0</v>
      </c>
      <c r="H141" s="9">
        <f t="shared" si="10"/>
        <v>0</v>
      </c>
      <c r="I141" s="9"/>
      <c r="J141" s="5">
        <v>0</v>
      </c>
      <c r="K141" s="10"/>
      <c r="L141" s="10"/>
      <c r="M141" s="10"/>
      <c r="N141" s="9">
        <f t="shared" si="11"/>
        <v>0</v>
      </c>
      <c r="O141" s="5"/>
      <c r="P141"/>
      <c r="Q141"/>
    </row>
    <row r="142" spans="1:17" x14ac:dyDescent="0.25">
      <c r="A142" s="5">
        <v>141</v>
      </c>
      <c r="B142" s="6" t="s">
        <v>294</v>
      </c>
      <c r="C142" s="7" t="s">
        <v>295</v>
      </c>
      <c r="D142" s="8"/>
      <c r="E142" s="9">
        <f t="shared" si="8"/>
        <v>0</v>
      </c>
      <c r="F142" s="5"/>
      <c r="G142" s="9">
        <f t="shared" si="9"/>
        <v>0</v>
      </c>
      <c r="H142" s="9">
        <f t="shared" si="10"/>
        <v>0</v>
      </c>
      <c r="I142" s="9"/>
      <c r="J142" s="5">
        <v>0</v>
      </c>
      <c r="K142" s="10"/>
      <c r="L142" s="10"/>
      <c r="M142" s="10"/>
      <c r="N142" s="9">
        <f t="shared" si="11"/>
        <v>0</v>
      </c>
      <c r="O142" s="5"/>
      <c r="P142"/>
      <c r="Q142"/>
    </row>
    <row r="143" spans="1:17" x14ac:dyDescent="0.25">
      <c r="A143" s="5">
        <v>142</v>
      </c>
      <c r="B143" s="6" t="s">
        <v>296</v>
      </c>
      <c r="C143" s="7" t="s">
        <v>297</v>
      </c>
      <c r="D143" s="8"/>
      <c r="E143" s="9">
        <f t="shared" si="8"/>
        <v>0</v>
      </c>
      <c r="F143" s="5"/>
      <c r="G143" s="9">
        <f t="shared" si="9"/>
        <v>0</v>
      </c>
      <c r="H143" s="9">
        <f t="shared" si="10"/>
        <v>0</v>
      </c>
      <c r="I143" s="9"/>
      <c r="J143" s="5">
        <v>0</v>
      </c>
      <c r="K143" s="10"/>
      <c r="L143" s="10"/>
      <c r="M143" s="10"/>
      <c r="N143" s="9">
        <f t="shared" si="11"/>
        <v>0</v>
      </c>
      <c r="O143" s="5"/>
      <c r="P143"/>
      <c r="Q143"/>
    </row>
    <row r="144" spans="1:17" x14ac:dyDescent="0.25">
      <c r="A144" s="5">
        <v>143</v>
      </c>
      <c r="B144" s="6" t="s">
        <v>298</v>
      </c>
      <c r="C144" s="7" t="s">
        <v>299</v>
      </c>
      <c r="D144" s="8"/>
      <c r="E144" s="9">
        <f t="shared" si="8"/>
        <v>0</v>
      </c>
      <c r="F144" s="5"/>
      <c r="G144" s="9">
        <f t="shared" si="9"/>
        <v>0</v>
      </c>
      <c r="H144" s="9">
        <f t="shared" si="10"/>
        <v>0</v>
      </c>
      <c r="I144" s="9"/>
      <c r="J144" s="5">
        <v>0</v>
      </c>
      <c r="K144" s="10"/>
      <c r="L144" s="10"/>
      <c r="M144" s="10"/>
      <c r="N144" s="9">
        <f t="shared" si="11"/>
        <v>0</v>
      </c>
      <c r="O144" s="5"/>
      <c r="P144"/>
      <c r="Q144"/>
    </row>
    <row r="145" spans="1:17" x14ac:dyDescent="0.25">
      <c r="A145" s="5">
        <v>144</v>
      </c>
      <c r="B145" s="6" t="s">
        <v>300</v>
      </c>
      <c r="C145" s="7" t="s">
        <v>301</v>
      </c>
      <c r="D145" s="8"/>
      <c r="E145" s="9">
        <f t="shared" si="8"/>
        <v>0</v>
      </c>
      <c r="F145" s="5">
        <v>2.5</v>
      </c>
      <c r="G145" s="9">
        <f t="shared" si="9"/>
        <v>11.363636363636363</v>
      </c>
      <c r="H145" s="9">
        <f t="shared" si="10"/>
        <v>11.363636363636363</v>
      </c>
      <c r="I145" s="9"/>
      <c r="J145" s="5">
        <v>7</v>
      </c>
      <c r="K145" s="10"/>
      <c r="L145" s="10"/>
      <c r="M145" s="10"/>
      <c r="N145" s="9">
        <f t="shared" si="11"/>
        <v>18.363636363636363</v>
      </c>
      <c r="O145" s="5"/>
      <c r="P145"/>
      <c r="Q145"/>
    </row>
    <row r="146" spans="1:17" x14ac:dyDescent="0.25">
      <c r="A146" s="5">
        <v>145</v>
      </c>
      <c r="B146" s="6" t="s">
        <v>302</v>
      </c>
      <c r="C146" s="7" t="s">
        <v>303</v>
      </c>
      <c r="D146" s="8"/>
      <c r="E146" s="9">
        <f t="shared" si="8"/>
        <v>0</v>
      </c>
      <c r="F146" s="5">
        <v>3.5</v>
      </c>
      <c r="G146" s="9">
        <f t="shared" si="9"/>
        <v>15.909090909090908</v>
      </c>
      <c r="H146" s="9">
        <f t="shared" si="10"/>
        <v>15.909090909090908</v>
      </c>
      <c r="I146" s="5"/>
      <c r="J146" s="5">
        <v>7</v>
      </c>
      <c r="K146" s="10"/>
      <c r="L146" s="10"/>
      <c r="M146" s="10"/>
      <c r="N146" s="9">
        <f t="shared" si="11"/>
        <v>22.909090909090907</v>
      </c>
      <c r="O146" s="5"/>
      <c r="P146"/>
      <c r="Q146"/>
    </row>
    <row r="147" spans="1:17" x14ac:dyDescent="0.25">
      <c r="A147" s="5">
        <v>146</v>
      </c>
      <c r="B147" s="6" t="s">
        <v>304</v>
      </c>
      <c r="C147" s="7" t="s">
        <v>305</v>
      </c>
      <c r="D147" s="8">
        <v>7</v>
      </c>
      <c r="E147" s="9">
        <f t="shared" si="8"/>
        <v>29.166666666666668</v>
      </c>
      <c r="F147" s="5">
        <v>8.8000000000000007</v>
      </c>
      <c r="G147" s="9">
        <f t="shared" si="9"/>
        <v>40</v>
      </c>
      <c r="H147" s="9">
        <f t="shared" si="10"/>
        <v>40</v>
      </c>
      <c r="I147" s="5"/>
      <c r="J147" s="5">
        <v>10</v>
      </c>
      <c r="K147" s="10"/>
      <c r="L147" s="10"/>
      <c r="M147" s="10"/>
      <c r="N147" s="9">
        <f t="shared" si="11"/>
        <v>50</v>
      </c>
      <c r="O147" s="5"/>
      <c r="P147"/>
      <c r="Q147"/>
    </row>
    <row r="148" spans="1:17" x14ac:dyDescent="0.25">
      <c r="N148" s="15"/>
      <c r="P148"/>
      <c r="Q148"/>
    </row>
  </sheetData>
  <pageMargins left="0.7" right="0.7" top="0.75" bottom="0.75" header="0.3" footer="0.3"/>
  <pageSetup paperSize="9" scale="130" orientation="portrait" horizontalDpi="1200" verticalDpi="1200" r:id="rId1"/>
  <headerFooter>
    <oddHeader>&amp;LStudije menadžmenta Podgorica
Ekonomija firme&amp;CPrva godina&amp;R&amp;P/&amp;N.</oddHead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 Ekonomija firme - PG</vt:lpstr>
      <vt:lpstr>'DA Ekonomija firme - PG'!Print_Titles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2023-09-07T04:00:56Z</dcterms:created>
  <dcterms:modified xsi:type="dcterms:W3CDTF">2023-09-18T19:15:07Z</dcterms:modified>
</cp:coreProperties>
</file>